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алі" sheetId="1" r:id="rId1"/>
    <sheet name="Загал." sheetId="2" r:id="rId2"/>
    <sheet name="дівчата" sheetId="4" r:id="rId3"/>
    <sheet name="хлопці" sheetId="3" r:id="rId4"/>
  </sheets>
  <externalReferences>
    <externalReference r:id="rId5"/>
  </externalReferences>
  <calcPr calcId="114210"/>
</workbook>
</file>

<file path=xl/calcChain.xml><?xml version="1.0" encoding="utf-8"?>
<calcChain xmlns="http://schemas.openxmlformats.org/spreadsheetml/2006/main">
  <c r="J50" i="3"/>
  <c r="L50"/>
  <c r="H50"/>
  <c r="G50"/>
  <c r="F50"/>
  <c r="E50"/>
  <c r="D50"/>
  <c r="C50"/>
  <c r="J49"/>
  <c r="L49"/>
  <c r="I49"/>
  <c r="H49"/>
  <c r="G49"/>
  <c r="F49"/>
  <c r="E49"/>
  <c r="D49"/>
  <c r="C49"/>
  <c r="K48"/>
  <c r="J48"/>
  <c r="L48"/>
  <c r="I48"/>
  <c r="H48"/>
  <c r="G48"/>
  <c r="F48"/>
  <c r="E48"/>
  <c r="D48"/>
  <c r="C48"/>
  <c r="K47"/>
  <c r="J47"/>
  <c r="L47"/>
  <c r="I47"/>
  <c r="H47"/>
  <c r="G47"/>
  <c r="F47"/>
  <c r="E47"/>
  <c r="D47"/>
  <c r="C47"/>
  <c r="K46"/>
  <c r="J46"/>
  <c r="L46"/>
  <c r="I46"/>
  <c r="H46"/>
  <c r="G46"/>
  <c r="F46"/>
  <c r="E46"/>
  <c r="D46"/>
  <c r="C46"/>
  <c r="K45"/>
  <c r="J45"/>
  <c r="L45"/>
  <c r="I45"/>
  <c r="H45"/>
  <c r="G45"/>
  <c r="F45"/>
  <c r="E45"/>
  <c r="D45"/>
  <c r="C45"/>
  <c r="K44"/>
  <c r="J44"/>
  <c r="L44"/>
  <c r="I44"/>
  <c r="H44"/>
  <c r="G44"/>
  <c r="F44"/>
  <c r="E44"/>
  <c r="D44"/>
  <c r="C44"/>
  <c r="K43"/>
  <c r="J43"/>
  <c r="L43"/>
  <c r="I43"/>
  <c r="H43"/>
  <c r="G43"/>
  <c r="F43"/>
  <c r="E43"/>
  <c r="D43"/>
  <c r="C43"/>
  <c r="K42"/>
  <c r="J42"/>
  <c r="L42"/>
  <c r="I42"/>
  <c r="H42"/>
  <c r="G42"/>
  <c r="F42"/>
  <c r="E42"/>
  <c r="D42"/>
  <c r="C42"/>
  <c r="K41"/>
  <c r="J41"/>
  <c r="L41"/>
  <c r="I41"/>
  <c r="H41"/>
  <c r="G41"/>
  <c r="F41"/>
  <c r="E41"/>
  <c r="D41"/>
  <c r="C41"/>
  <c r="K40"/>
  <c r="J40"/>
  <c r="L40"/>
  <c r="I40"/>
  <c r="H40"/>
  <c r="G40"/>
  <c r="F40"/>
  <c r="E40"/>
  <c r="D40"/>
  <c r="C40"/>
  <c r="K39"/>
  <c r="J39"/>
  <c r="L39"/>
  <c r="I39"/>
  <c r="H39"/>
  <c r="G39"/>
  <c r="F39"/>
  <c r="E39"/>
  <c r="D39"/>
  <c r="C39"/>
  <c r="K38"/>
  <c r="J38"/>
  <c r="L38"/>
  <c r="I38"/>
  <c r="H38"/>
  <c r="G38"/>
  <c r="F38"/>
  <c r="E38"/>
  <c r="D38"/>
  <c r="C38"/>
  <c r="K37"/>
  <c r="J37"/>
  <c r="L37"/>
  <c r="I37"/>
  <c r="H37"/>
  <c r="G37"/>
  <c r="F37"/>
  <c r="E37"/>
  <c r="D37"/>
  <c r="C37"/>
  <c r="K36"/>
  <c r="J36"/>
  <c r="L36"/>
  <c r="I36"/>
  <c r="H36"/>
  <c r="G36"/>
  <c r="F36"/>
  <c r="E36"/>
  <c r="D36"/>
  <c r="C36"/>
  <c r="K35"/>
  <c r="J35"/>
  <c r="L35"/>
  <c r="I35"/>
  <c r="H35"/>
  <c r="G35"/>
  <c r="F35"/>
  <c r="E35"/>
  <c r="D35"/>
  <c r="C35"/>
  <c r="K34"/>
  <c r="J34"/>
  <c r="L34"/>
  <c r="I34"/>
  <c r="H34"/>
  <c r="G34"/>
  <c r="F34"/>
  <c r="E34"/>
  <c r="D34"/>
  <c r="C34"/>
  <c r="K33"/>
  <c r="J33"/>
  <c r="L33"/>
  <c r="I33"/>
  <c r="H33"/>
  <c r="G33"/>
  <c r="F33"/>
  <c r="E33"/>
  <c r="D33"/>
  <c r="C33"/>
  <c r="K32"/>
  <c r="J32"/>
  <c r="L32"/>
  <c r="I32"/>
  <c r="H32"/>
  <c r="G32"/>
  <c r="F32"/>
  <c r="E32"/>
  <c r="D32"/>
  <c r="C32"/>
  <c r="K31"/>
  <c r="J31"/>
  <c r="L31"/>
  <c r="I31"/>
  <c r="H31"/>
  <c r="G31"/>
  <c r="F31"/>
  <c r="E31"/>
  <c r="D31"/>
  <c r="C31"/>
  <c r="K30"/>
  <c r="J30"/>
  <c r="L30"/>
  <c r="I30"/>
  <c r="H30"/>
  <c r="G30"/>
  <c r="F30"/>
  <c r="E30"/>
  <c r="D30"/>
  <c r="C30"/>
  <c r="K29"/>
  <c r="J29"/>
  <c r="L29"/>
  <c r="I29"/>
  <c r="H29"/>
  <c r="G29"/>
  <c r="F29"/>
  <c r="E29"/>
  <c r="D29"/>
  <c r="C29"/>
  <c r="K28"/>
  <c r="J28"/>
  <c r="L28"/>
  <c r="I28"/>
  <c r="H28"/>
  <c r="G28"/>
  <c r="F28"/>
  <c r="E28"/>
  <c r="D28"/>
  <c r="C28"/>
  <c r="K27"/>
  <c r="J27"/>
  <c r="L27"/>
  <c r="I27"/>
  <c r="H27"/>
  <c r="G27"/>
  <c r="F27"/>
  <c r="E27"/>
  <c r="D27"/>
  <c r="C27"/>
  <c r="K26"/>
  <c r="J26"/>
  <c r="L26"/>
  <c r="I26"/>
  <c r="H26"/>
  <c r="G26"/>
  <c r="F26"/>
  <c r="E26"/>
  <c r="D26"/>
  <c r="C26"/>
  <c r="K25"/>
  <c r="J25"/>
  <c r="L25"/>
  <c r="I25"/>
  <c r="H25"/>
  <c r="G25"/>
  <c r="F25"/>
  <c r="E25"/>
  <c r="D25"/>
  <c r="C25"/>
  <c r="K24"/>
  <c r="J24"/>
  <c r="L24"/>
  <c r="I24"/>
  <c r="H24"/>
  <c r="G24"/>
  <c r="F24"/>
  <c r="E24"/>
  <c r="D24"/>
  <c r="C24"/>
  <c r="K23"/>
  <c r="J23"/>
  <c r="L23"/>
  <c r="I23"/>
  <c r="H23"/>
  <c r="G23"/>
  <c r="F23"/>
  <c r="E23"/>
  <c r="D23"/>
  <c r="C23"/>
  <c r="K22"/>
  <c r="J22"/>
  <c r="L22"/>
  <c r="I22"/>
  <c r="H22"/>
  <c r="G22"/>
  <c r="F22"/>
  <c r="E22"/>
  <c r="D22"/>
  <c r="C22"/>
  <c r="K21"/>
  <c r="J21"/>
  <c r="L21"/>
  <c r="I21"/>
  <c r="H21"/>
  <c r="G21"/>
  <c r="F21"/>
  <c r="E21"/>
  <c r="D21"/>
  <c r="C21"/>
  <c r="K20"/>
  <c r="J20"/>
  <c r="L20"/>
  <c r="I20"/>
  <c r="H20"/>
  <c r="G20"/>
  <c r="F20"/>
  <c r="E20"/>
  <c r="D20"/>
  <c r="C20"/>
  <c r="K19"/>
  <c r="J19"/>
  <c r="L19"/>
  <c r="I19"/>
  <c r="H19"/>
  <c r="G19"/>
  <c r="F19"/>
  <c r="E19"/>
  <c r="D19"/>
  <c r="C19"/>
  <c r="K18"/>
  <c r="J18"/>
  <c r="L18"/>
  <c r="I18"/>
  <c r="H18"/>
  <c r="G18"/>
  <c r="F18"/>
  <c r="E18"/>
  <c r="D18"/>
  <c r="C18"/>
  <c r="K17"/>
  <c r="J17"/>
  <c r="L17"/>
  <c r="I17"/>
  <c r="H17"/>
  <c r="G17"/>
  <c r="F17"/>
  <c r="E17"/>
  <c r="D17"/>
  <c r="C17"/>
  <c r="Q16"/>
  <c r="K16"/>
  <c r="L16"/>
  <c r="J16"/>
  <c r="I16"/>
  <c r="H16"/>
  <c r="G16"/>
  <c r="F16"/>
  <c r="E16"/>
  <c r="D16"/>
  <c r="C16"/>
  <c r="K15"/>
  <c r="J15"/>
  <c r="L15"/>
  <c r="I15"/>
  <c r="H15"/>
  <c r="G15"/>
  <c r="F15"/>
  <c r="E15"/>
  <c r="D15"/>
  <c r="Q15"/>
  <c r="C15"/>
  <c r="Q14"/>
  <c r="K14"/>
  <c r="L14"/>
  <c r="J14"/>
  <c r="I14"/>
  <c r="H14"/>
  <c r="G14"/>
  <c r="F14"/>
  <c r="E14"/>
  <c r="D14"/>
  <c r="C14"/>
  <c r="K13"/>
  <c r="J13"/>
  <c r="L13"/>
  <c r="I13"/>
  <c r="H13"/>
  <c r="G13"/>
  <c r="F13"/>
  <c r="E13"/>
  <c r="D13"/>
  <c r="Q13"/>
  <c r="C13"/>
  <c r="Q12"/>
  <c r="K12"/>
  <c r="L12"/>
  <c r="J12"/>
  <c r="I12"/>
  <c r="H12"/>
  <c r="G12"/>
  <c r="F12"/>
  <c r="E12"/>
  <c r="D12"/>
  <c r="C12"/>
  <c r="K11"/>
  <c r="L11"/>
  <c r="M11"/>
  <c r="J11"/>
  <c r="I11"/>
  <c r="H11"/>
  <c r="G11"/>
  <c r="F11"/>
  <c r="E11"/>
  <c r="D11"/>
  <c r="Q11"/>
  <c r="L8"/>
  <c r="C11"/>
  <c r="J23" i="4"/>
  <c r="I23"/>
  <c r="G23"/>
  <c r="F23"/>
  <c r="E23"/>
  <c r="D23"/>
  <c r="C23"/>
  <c r="J22"/>
  <c r="I22"/>
  <c r="K22"/>
  <c r="H22"/>
  <c r="G22"/>
  <c r="F22"/>
  <c r="E22"/>
  <c r="D22"/>
  <c r="C22"/>
  <c r="J21"/>
  <c r="I21"/>
  <c r="K21"/>
  <c r="H21"/>
  <c r="G21"/>
  <c r="F21"/>
  <c r="E21"/>
  <c r="D21"/>
  <c r="C21"/>
  <c r="J20"/>
  <c r="I20"/>
  <c r="K20"/>
  <c r="H20"/>
  <c r="G20"/>
  <c r="F20"/>
  <c r="E20"/>
  <c r="D20"/>
  <c r="C20"/>
  <c r="J19"/>
  <c r="I19"/>
  <c r="K19"/>
  <c r="H19"/>
  <c r="G19"/>
  <c r="F19"/>
  <c r="E19"/>
  <c r="D19"/>
  <c r="C19"/>
  <c r="J18"/>
  <c r="I18"/>
  <c r="K18"/>
  <c r="H18"/>
  <c r="G18"/>
  <c r="F18"/>
  <c r="E18"/>
  <c r="D18"/>
  <c r="C18"/>
  <c r="J17"/>
  <c r="I17"/>
  <c r="K17"/>
  <c r="H17"/>
  <c r="G17"/>
  <c r="F17"/>
  <c r="E17"/>
  <c r="D17"/>
  <c r="C17"/>
  <c r="O16"/>
  <c r="J16"/>
  <c r="I16"/>
  <c r="K16"/>
  <c r="H16"/>
  <c r="G16"/>
  <c r="F16"/>
  <c r="E16"/>
  <c r="D16"/>
  <c r="C16"/>
  <c r="J15"/>
  <c r="I15"/>
  <c r="K15"/>
  <c r="H15"/>
  <c r="G15"/>
  <c r="F15"/>
  <c r="E15"/>
  <c r="D15"/>
  <c r="O15"/>
  <c r="C15"/>
  <c r="O14"/>
  <c r="J14"/>
  <c r="I14"/>
  <c r="K14"/>
  <c r="L14"/>
  <c r="H14"/>
  <c r="G14"/>
  <c r="F14"/>
  <c r="E14"/>
  <c r="D14"/>
  <c r="C14"/>
  <c r="J13"/>
  <c r="I13"/>
  <c r="K13"/>
  <c r="L13"/>
  <c r="H13"/>
  <c r="G13"/>
  <c r="F13"/>
  <c r="E13"/>
  <c r="D13"/>
  <c r="O13"/>
  <c r="C13"/>
  <c r="O12"/>
  <c r="J12"/>
  <c r="I12"/>
  <c r="K12"/>
  <c r="H12"/>
  <c r="G12"/>
  <c r="F12"/>
  <c r="E12"/>
  <c r="D12"/>
  <c r="C12"/>
  <c r="J11"/>
  <c r="I11"/>
  <c r="K11"/>
  <c r="H11"/>
  <c r="G11"/>
  <c r="F11"/>
  <c r="E11"/>
  <c r="D11"/>
  <c r="O11"/>
  <c r="K8"/>
  <c r="C11"/>
  <c r="C19" i="2"/>
  <c r="B19"/>
  <c r="G18"/>
  <c r="C18"/>
  <c r="B18"/>
  <c r="G17"/>
  <c r="C17"/>
  <c r="B17"/>
  <c r="G16"/>
  <c r="C16"/>
  <c r="B16"/>
  <c r="G15"/>
  <c r="C15"/>
  <c r="B15"/>
  <c r="G14"/>
  <c r="C14"/>
  <c r="B14"/>
  <c r="G13"/>
  <c r="C13"/>
  <c r="B13"/>
  <c r="G12"/>
  <c r="C12"/>
  <c r="B12"/>
  <c r="G11"/>
  <c r="C11"/>
  <c r="B11"/>
  <c r="D42" i="1"/>
  <c r="U42"/>
  <c r="C42"/>
  <c r="D41"/>
  <c r="U41"/>
  <c r="C41"/>
  <c r="D40"/>
  <c r="U40"/>
  <c r="C40"/>
  <c r="P39"/>
  <c r="N39"/>
  <c r="O39"/>
  <c r="F39"/>
  <c r="E39"/>
  <c r="D39"/>
  <c r="U39"/>
  <c r="C39"/>
  <c r="D38"/>
  <c r="U38"/>
  <c r="C38"/>
  <c r="D37"/>
  <c r="U37"/>
  <c r="C37"/>
  <c r="D36"/>
  <c r="U36"/>
  <c r="C36"/>
  <c r="P35"/>
  <c r="N35"/>
  <c r="O35"/>
  <c r="F35"/>
  <c r="E35"/>
  <c r="D35"/>
  <c r="U35"/>
  <c r="C35"/>
  <c r="D34"/>
  <c r="U34"/>
  <c r="C34"/>
  <c r="D33"/>
  <c r="U33"/>
  <c r="C33"/>
  <c r="D32"/>
  <c r="U32"/>
  <c r="C32"/>
  <c r="P31"/>
  <c r="O31"/>
  <c r="Q31"/>
  <c r="R31"/>
  <c r="N31"/>
  <c r="F31"/>
  <c r="E31"/>
  <c r="D31"/>
  <c r="U31"/>
  <c r="C31"/>
  <c r="D30"/>
  <c r="U30"/>
  <c r="C30"/>
  <c r="D29"/>
  <c r="U29"/>
  <c r="C29"/>
  <c r="D28"/>
  <c r="U28"/>
  <c r="C28"/>
  <c r="P27"/>
  <c r="Q27"/>
  <c r="R27"/>
  <c r="N27"/>
  <c r="O27"/>
  <c r="F27"/>
  <c r="E27"/>
  <c r="D27"/>
  <c r="U27"/>
  <c r="C27"/>
  <c r="D26"/>
  <c r="U26"/>
  <c r="C26"/>
  <c r="D25"/>
  <c r="U25"/>
  <c r="C25"/>
  <c r="D24"/>
  <c r="U24"/>
  <c r="C24"/>
  <c r="P23"/>
  <c r="O23"/>
  <c r="Q23"/>
  <c r="N23"/>
  <c r="F23"/>
  <c r="E23"/>
  <c r="D23"/>
  <c r="U23"/>
  <c r="C23"/>
  <c r="D22"/>
  <c r="U22"/>
  <c r="C22"/>
  <c r="D21"/>
  <c r="U21"/>
  <c r="C21"/>
  <c r="U20"/>
  <c r="D20"/>
  <c r="C20"/>
  <c r="P19"/>
  <c r="Q19"/>
  <c r="R19"/>
  <c r="N19"/>
  <c r="O19"/>
  <c r="F19"/>
  <c r="E19"/>
  <c r="D19"/>
  <c r="U19"/>
  <c r="C19"/>
  <c r="D18"/>
  <c r="U18"/>
  <c r="C18"/>
  <c r="U17"/>
  <c r="D17"/>
  <c r="C17"/>
  <c r="D16"/>
  <c r="U16"/>
  <c r="C16"/>
  <c r="P15"/>
  <c r="O15"/>
  <c r="Q15"/>
  <c r="R15"/>
  <c r="N15"/>
  <c r="F15"/>
  <c r="E15"/>
  <c r="D15"/>
  <c r="U15"/>
  <c r="C15"/>
  <c r="U14"/>
  <c r="D14"/>
  <c r="C14"/>
  <c r="D13"/>
  <c r="U13"/>
  <c r="C13"/>
  <c r="U12"/>
  <c r="D12"/>
  <c r="C12"/>
  <c r="P11"/>
  <c r="O11"/>
  <c r="Q11"/>
  <c r="N11"/>
  <c r="F11"/>
  <c r="E11"/>
  <c r="D11"/>
  <c r="U11"/>
  <c r="C11"/>
  <c r="M13" i="3"/>
  <c r="N13"/>
  <c r="N14"/>
  <c r="M14"/>
  <c r="M17"/>
  <c r="N17"/>
  <c r="M19"/>
  <c r="N19"/>
  <c r="M21"/>
  <c r="N21"/>
  <c r="M23"/>
  <c r="N23"/>
  <c r="M25"/>
  <c r="N25"/>
  <c r="M27"/>
  <c r="N27"/>
  <c r="M29"/>
  <c r="N29"/>
  <c r="M31"/>
  <c r="N31"/>
  <c r="M33"/>
  <c r="N33"/>
  <c r="M35"/>
  <c r="N35"/>
  <c r="M37"/>
  <c r="N37"/>
  <c r="M39"/>
  <c r="N39"/>
  <c r="M41"/>
  <c r="N41"/>
  <c r="M43"/>
  <c r="N43"/>
  <c r="M45"/>
  <c r="N45"/>
  <c r="M47"/>
  <c r="N47"/>
  <c r="N49"/>
  <c r="M49"/>
  <c r="N12"/>
  <c r="M12"/>
  <c r="M15"/>
  <c r="N15"/>
  <c r="N16"/>
  <c r="M16"/>
  <c r="M18"/>
  <c r="N18"/>
  <c r="M20"/>
  <c r="N20"/>
  <c r="M22"/>
  <c r="N22"/>
  <c r="M24"/>
  <c r="N24"/>
  <c r="M26"/>
  <c r="N26"/>
  <c r="M28"/>
  <c r="N28"/>
  <c r="M30"/>
  <c r="N30"/>
  <c r="M32"/>
  <c r="N32"/>
  <c r="M34"/>
  <c r="N34"/>
  <c r="M36"/>
  <c r="N36"/>
  <c r="M38"/>
  <c r="N38"/>
  <c r="M40"/>
  <c r="N40"/>
  <c r="M42"/>
  <c r="N42"/>
  <c r="M44"/>
  <c r="N44"/>
  <c r="M46"/>
  <c r="N46"/>
  <c r="M48"/>
  <c r="N48"/>
  <c r="N50"/>
  <c r="M50"/>
  <c r="L12" i="4"/>
  <c r="L15"/>
  <c r="L16"/>
  <c r="L17"/>
  <c r="L18"/>
  <c r="L19"/>
  <c r="L20"/>
  <c r="L21"/>
  <c r="L22"/>
  <c r="L8" i="1"/>
  <c r="R23"/>
  <c r="Q35"/>
  <c r="R35"/>
  <c r="Q39"/>
  <c r="R39"/>
</calcChain>
</file>

<file path=xl/sharedStrings.xml><?xml version="1.0" encoding="utf-8"?>
<sst xmlns="http://schemas.openxmlformats.org/spreadsheetml/2006/main" count="136" uniqueCount="65">
  <si>
    <t>ФЕДЕРАЦІЯ СПОРТИВНОГО ТУРИЗМУ УКРАЇНИ</t>
  </si>
  <si>
    <t xml:space="preserve">Змагання – Чемпіонат з велосипедного туризму серед учнівської молоді Чернівецької області </t>
  </si>
  <si>
    <t>Місце проведення – м.Чернівці</t>
  </si>
  <si>
    <t>Терміни проведення змагань – з 14 по 17 травня 2015 року</t>
  </si>
  <si>
    <t>Вид програми –  дистанція "Ралі"</t>
  </si>
  <si>
    <t>Дата проведення - 16 травня 2015 року.</t>
  </si>
  <si>
    <t>Ранг змагань</t>
  </si>
  <si>
    <t>ІІ розряд - 112%</t>
  </si>
  <si>
    <t>ІІІ розряд - 143%</t>
  </si>
  <si>
    <t>№ п/п</t>
  </si>
  <si>
    <t>№</t>
  </si>
  <si>
    <t xml:space="preserve">Призвіще учасників </t>
  </si>
  <si>
    <t xml:space="preserve">Розряд </t>
  </si>
  <si>
    <t>Регіон</t>
  </si>
  <si>
    <t>Команда</t>
  </si>
  <si>
    <t>Штрафи на етапах</t>
  </si>
  <si>
    <t>Штрафний час</t>
  </si>
  <si>
    <t>Час на дистанції</t>
  </si>
  <si>
    <t>Результат команди</t>
  </si>
  <si>
    <t>Відносний результат</t>
  </si>
  <si>
    <t>Виконаний розряд</t>
  </si>
  <si>
    <t>Місце</t>
  </si>
  <si>
    <t>Медицина</t>
  </si>
  <si>
    <t>Правила дорожнього руху</t>
  </si>
  <si>
    <t>оріентування</t>
  </si>
  <si>
    <t>Підйом</t>
  </si>
  <si>
    <t>Швідкісна ділянка</t>
  </si>
  <si>
    <t>Азимут</t>
  </si>
  <si>
    <t>Ремонт велосипеда</t>
  </si>
  <si>
    <t>Штрафні бали</t>
  </si>
  <si>
    <t>ІІ</t>
  </si>
  <si>
    <t>ІІІ</t>
  </si>
  <si>
    <t>Головний суддя ___________________ Кілінський О.І.</t>
  </si>
  <si>
    <t>ПРОТОКОЛ № 11</t>
  </si>
  <si>
    <r>
      <t xml:space="preserve">Вид програми –  </t>
    </r>
    <r>
      <rPr>
        <b/>
        <sz val="14"/>
        <rFont val="Times New Roman"/>
        <family val="1"/>
        <charset val="204"/>
      </rPr>
      <t xml:space="preserve">командний залік </t>
    </r>
  </si>
  <si>
    <t>Місце команди на дистанції</t>
  </si>
  <si>
    <t>Сума місць</t>
  </si>
  <si>
    <t>Комплекс</t>
  </si>
  <si>
    <t>Ралі</t>
  </si>
  <si>
    <t>DS</t>
  </si>
  <si>
    <t>Головний суддя _________________________ Кілінський О.І..</t>
  </si>
  <si>
    <t>Вид програми –  комплекс</t>
  </si>
  <si>
    <t>Дата проведення - 17 травня 2015 року.</t>
  </si>
  <si>
    <t>Дівчата</t>
  </si>
  <si>
    <t>ІІ розряд - 108%</t>
  </si>
  <si>
    <t>ІІІ розряд - 138%</t>
  </si>
  <si>
    <t>Результат на дистанції "Крос"</t>
  </si>
  <si>
    <t>Результат на дистанції "Фігурка"</t>
  </si>
  <si>
    <t xml:space="preserve">Результат на дистанції "Тріал" </t>
  </si>
  <si>
    <t>Сума рез.</t>
  </si>
  <si>
    <t>Виконаний результат</t>
  </si>
  <si>
    <t>ПРОТОКОЛ № 8</t>
  </si>
  <si>
    <t>Хлопці</t>
  </si>
  <si>
    <t>ІІ розряд - 111%</t>
  </si>
  <si>
    <t>ІІІ розряд - 142%</t>
  </si>
  <si>
    <t>Нагрудний номер</t>
  </si>
  <si>
    <t>Результат на дистанції "КРОС"</t>
  </si>
  <si>
    <t>Результат в сек.</t>
  </si>
  <si>
    <t xml:space="preserve">Прізвище учасника </t>
  </si>
  <si>
    <t>Чемпіонат Чернівецької області з велосипедного туризму серед учнівської молоді</t>
  </si>
  <si>
    <t>14-17 червня 2015 року</t>
  </si>
  <si>
    <t xml:space="preserve">м.Чернівці </t>
  </si>
  <si>
    <t>14-17 травня 2015 року.</t>
  </si>
  <si>
    <t>м.Чернівці</t>
  </si>
  <si>
    <t>14-17 травня 2015 року</t>
  </si>
</sst>
</file>

<file path=xl/styles.xml><?xml version="1.0" encoding="utf-8"?>
<styleSheet xmlns="http://schemas.openxmlformats.org/spreadsheetml/2006/main">
  <numFmts count="1">
    <numFmt numFmtId="164" formatCode="h:mm:ss;@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5" fillId="0" borderId="0" xfId="0" applyFont="1"/>
    <xf numFmtId="0" fontId="6" fillId="0" borderId="0" xfId="1" applyFont="1"/>
    <xf numFmtId="0" fontId="6" fillId="0" borderId="0" xfId="1" applyFont="1" applyAlignment="1">
      <alignment horizontal="center"/>
    </xf>
    <xf numFmtId="164" fontId="1" fillId="0" borderId="0" xfId="1" applyNumberFormat="1"/>
    <xf numFmtId="0" fontId="7" fillId="0" borderId="0" xfId="1" applyFont="1"/>
    <xf numFmtId="0" fontId="1" fillId="0" borderId="0" xfId="1" applyBorder="1"/>
    <xf numFmtId="2" fontId="6" fillId="0" borderId="0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right"/>
    </xf>
    <xf numFmtId="2" fontId="6" fillId="0" borderId="0" xfId="1" applyNumberFormat="1" applyFont="1" applyAlignment="1">
      <alignment horizontal="left"/>
    </xf>
    <xf numFmtId="0" fontId="6" fillId="2" borderId="1" xfId="1" applyFont="1" applyFill="1" applyBorder="1" applyAlignment="1">
      <alignment horizontal="center" vertical="center" textRotation="90" wrapText="1"/>
    </xf>
    <xf numFmtId="0" fontId="1" fillId="0" borderId="1" xfId="1" applyBorder="1"/>
    <xf numFmtId="0" fontId="1" fillId="0" borderId="1" xfId="1" applyFont="1" applyBorder="1" applyAlignment="1">
      <alignment horizontal="center" vertical="center" shrinkToFit="1"/>
    </xf>
    <xf numFmtId="2" fontId="3" fillId="3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 shrinkToFit="1"/>
    </xf>
    <xf numFmtId="2" fontId="3" fillId="0" borderId="1" xfId="1" applyNumberFormat="1" applyFont="1" applyBorder="1" applyAlignment="1">
      <alignment vertical="center"/>
    </xf>
    <xf numFmtId="0" fontId="1" fillId="0" borderId="0" xfId="1" applyFont="1"/>
    <xf numFmtId="49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1" fillId="0" borderId="2" xfId="1" applyBorder="1"/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" fillId="0" borderId="8" xfId="1" applyBorder="1"/>
    <xf numFmtId="2" fontId="6" fillId="0" borderId="9" xfId="1" applyNumberFormat="1" applyFont="1" applyBorder="1" applyAlignment="1">
      <alignment horizontal="center" vertical="center" shrinkToFit="1"/>
    </xf>
    <xf numFmtId="0" fontId="11" fillId="0" borderId="0" xfId="1" applyFont="1"/>
    <xf numFmtId="49" fontId="6" fillId="0" borderId="0" xfId="1" applyNumberFormat="1" applyFont="1"/>
    <xf numFmtId="49" fontId="11" fillId="0" borderId="0" xfId="1" applyNumberFormat="1" applyFont="1"/>
    <xf numFmtId="49" fontId="8" fillId="2" borderId="1" xfId="1" applyNumberFormat="1" applyFont="1" applyFill="1" applyBorder="1" applyAlignment="1">
      <alignment horizontal="center" vertical="center" wrapText="1" shrinkToFit="1"/>
    </xf>
    <xf numFmtId="49" fontId="9" fillId="2" borderId="1" xfId="1" applyNumberFormat="1" applyFont="1" applyFill="1" applyBorder="1" applyAlignment="1">
      <alignment horizontal="center" vertical="center" wrapText="1" shrinkToFit="1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center" vertical="center" shrinkToFit="1"/>
    </xf>
    <xf numFmtId="164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 shrinkToFit="1"/>
    </xf>
    <xf numFmtId="49" fontId="9" fillId="4" borderId="1" xfId="1" applyNumberFormat="1" applyFont="1" applyFill="1" applyBorder="1" applyAlignment="1">
      <alignment horizontal="center" vertical="center" wrapText="1" shrinkToFit="1"/>
    </xf>
    <xf numFmtId="49" fontId="8" fillId="4" borderId="1" xfId="1" applyNumberFormat="1" applyFont="1" applyFill="1" applyBorder="1" applyAlignment="1">
      <alignment horizontal="center" vertical="center" wrapText="1" shrinkToFit="1"/>
    </xf>
    <xf numFmtId="49" fontId="10" fillId="4" borderId="1" xfId="1" applyNumberFormat="1" applyFont="1" applyFill="1" applyBorder="1" applyAlignment="1">
      <alignment horizontal="center" vertical="center" wrapText="1" shrinkToFit="1"/>
    </xf>
    <xf numFmtId="1" fontId="1" fillId="0" borderId="1" xfId="1" applyNumberForma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 shrinkToFit="1"/>
    </xf>
    <xf numFmtId="1" fontId="1" fillId="0" borderId="1" xfId="1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/>
    </xf>
    <xf numFmtId="49" fontId="10" fillId="2" borderId="1" xfId="1" applyNumberFormat="1" applyFont="1" applyFill="1" applyBorder="1" applyAlignment="1">
      <alignment horizontal="center" vertical="center" wrapText="1" shrinkToFit="1"/>
    </xf>
    <xf numFmtId="49" fontId="8" fillId="2" borderId="1" xfId="1" applyNumberFormat="1" applyFont="1" applyFill="1" applyBorder="1" applyAlignment="1">
      <alignment horizontal="center" vertical="center" wrapText="1" shrinkToFit="1"/>
    </xf>
    <xf numFmtId="49" fontId="8" fillId="2" borderId="16" xfId="1" applyNumberFormat="1" applyFont="1" applyFill="1" applyBorder="1" applyAlignment="1">
      <alignment horizontal="center" vertical="center" wrapText="1" shrinkToFit="1"/>
    </xf>
    <xf numFmtId="49" fontId="8" fillId="2" borderId="11" xfId="1" applyNumberFormat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 vertical="center" wrapText="1" shrinkToFit="1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2" fontId="6" fillId="0" borderId="13" xfId="1" applyNumberFormat="1" applyFont="1" applyBorder="1" applyAlignment="1">
      <alignment horizontal="center" vertical="center" shrinkToFit="1"/>
    </xf>
    <xf numFmtId="2" fontId="6" fillId="0" borderId="14" xfId="1" applyNumberFormat="1" applyFont="1" applyBorder="1" applyAlignment="1">
      <alignment horizontal="center" vertical="center" shrinkToFit="1"/>
    </xf>
    <xf numFmtId="2" fontId="6" fillId="0" borderId="15" xfId="1" applyNumberFormat="1" applyFont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2">
    <cellStyle name="Normal" xfId="0" builtinId="0"/>
    <cellStyle name="Обычный_Книга3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vel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1 розряд"/>
      <sheetName val="команда загал"/>
      <sheetName val="команда ралі"/>
      <sheetName val="команда комплекс"/>
      <sheetName val="Комплекс-дів."/>
      <sheetName val="комплекс-хлоп."/>
      <sheetName val="тріал-дівч."/>
      <sheetName val="тріал-хлоп."/>
      <sheetName val="фігурка-хлоп"/>
      <sheetName val="фігурка-дів."/>
      <sheetName val="крос-дів."/>
      <sheetName val="крос-хл."/>
      <sheetName val="номера"/>
      <sheetName val="карта ралі"/>
      <sheetName val="протокол етапу"/>
      <sheetName val="Іменні заявки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F9" t="str">
            <v>Дівчата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Штрафний час</v>
          </cell>
          <cell r="J10" t="str">
            <v>Час на дистанції</v>
          </cell>
          <cell r="K10" t="str">
            <v>Результат</v>
          </cell>
          <cell r="L10" t="str">
            <v>Результат в сек.</v>
          </cell>
          <cell r="M10" t="str">
            <v>Відносний результат</v>
          </cell>
        </row>
        <row r="11">
          <cell r="B11">
            <v>56</v>
          </cell>
          <cell r="C11" t="str">
            <v>Гульпе Марта Юрієвна</v>
          </cell>
          <cell r="D11" t="str">
            <v>ІІ</v>
          </cell>
          <cell r="E11" t="str">
            <v>Новоселицький район</v>
          </cell>
          <cell r="F11" t="str">
            <v>Новоселицький район</v>
          </cell>
          <cell r="G11">
            <v>0</v>
          </cell>
          <cell r="H11">
            <v>1</v>
          </cell>
          <cell r="I11">
            <v>5.7870370370370366E-5</v>
          </cell>
          <cell r="J11">
            <v>5.2638888888888885E-4</v>
          </cell>
          <cell r="K11">
            <v>5.8425925925925919E-4</v>
          </cell>
          <cell r="L11">
            <v>50</v>
          </cell>
          <cell r="M11">
            <v>100</v>
          </cell>
        </row>
        <row r="12">
          <cell r="B12">
            <v>63</v>
          </cell>
          <cell r="C12" t="str">
            <v>Цибуляк Марічка Сергіївна</v>
          </cell>
          <cell r="D12" t="str">
            <v>ІІІ</v>
          </cell>
          <cell r="E12" t="str">
            <v>Заставнівського району</v>
          </cell>
          <cell r="F12" t="str">
            <v>Заставнівського району</v>
          </cell>
          <cell r="G12">
            <v>0</v>
          </cell>
          <cell r="H12">
            <v>2</v>
          </cell>
          <cell r="I12">
            <v>1.1574074074074073E-4</v>
          </cell>
          <cell r="J12">
            <v>6.7615740740740744E-4</v>
          </cell>
          <cell r="K12">
            <v>7.9189814814814813E-4</v>
          </cell>
          <cell r="L12">
            <v>68</v>
          </cell>
          <cell r="M12">
            <v>135.53882725832014</v>
          </cell>
        </row>
        <row r="13">
          <cell r="B13">
            <v>25</v>
          </cell>
          <cell r="C13" t="str">
            <v>Величко Юлія Іллівна</v>
          </cell>
          <cell r="D13" t="str">
            <v>ІІІ</v>
          </cell>
          <cell r="E13" t="str">
            <v>м.Чернівці</v>
          </cell>
          <cell r="F13" t="str">
            <v>м.Чернівці</v>
          </cell>
          <cell r="G13">
            <v>0</v>
          </cell>
          <cell r="H13">
            <v>3</v>
          </cell>
          <cell r="I13">
            <v>1.7361111111111109E-4</v>
          </cell>
          <cell r="J13">
            <v>6.3634259259259254E-4</v>
          </cell>
          <cell r="K13">
            <v>8.0995370370370357E-4</v>
          </cell>
          <cell r="L13">
            <v>70</v>
          </cell>
          <cell r="M13">
            <v>138.62916006339142</v>
          </cell>
        </row>
        <row r="14">
          <cell r="B14">
            <v>21</v>
          </cell>
          <cell r="C14" t="str">
            <v>Велущак Христина Сергіївна</v>
          </cell>
          <cell r="D14" t="str">
            <v>ІІІ</v>
          </cell>
          <cell r="E14" t="str">
            <v>м.Чернівці</v>
          </cell>
          <cell r="F14" t="str">
            <v>м.Чернівці</v>
          </cell>
          <cell r="G14">
            <v>0</v>
          </cell>
          <cell r="H14">
            <v>3</v>
          </cell>
          <cell r="I14">
            <v>1.7361111111111109E-4</v>
          </cell>
          <cell r="J14">
            <v>7.2129629629629627E-4</v>
          </cell>
          <cell r="K14">
            <v>8.9490740740740741E-4</v>
          </cell>
          <cell r="L14">
            <v>77</v>
          </cell>
          <cell r="M14">
            <v>153.16957210776548</v>
          </cell>
        </row>
        <row r="15">
          <cell r="B15">
            <v>64</v>
          </cell>
          <cell r="C15" t="str">
            <v>Бурега Христина Анатолівна</v>
          </cell>
          <cell r="D15" t="str">
            <v>ІІІ</v>
          </cell>
          <cell r="E15" t="str">
            <v>Заставнівського району</v>
          </cell>
          <cell r="F15" t="str">
            <v>Заставнівського району</v>
          </cell>
          <cell r="G15">
            <v>0</v>
          </cell>
          <cell r="H15">
            <v>6</v>
          </cell>
          <cell r="I15">
            <v>3.4722222222222218E-4</v>
          </cell>
          <cell r="J15">
            <v>6.4317129629629631E-4</v>
          </cell>
          <cell r="K15">
            <v>9.9039351851851849E-4</v>
          </cell>
          <cell r="L15">
            <v>86</v>
          </cell>
          <cell r="M15">
            <v>169.51267828843109</v>
          </cell>
        </row>
        <row r="16">
          <cell r="B16">
            <v>85</v>
          </cell>
          <cell r="C16" t="str">
            <v>Варварюк Світлана Георгіївна</v>
          </cell>
          <cell r="D16" t="str">
            <v>ІІІ</v>
          </cell>
          <cell r="E16" t="str">
            <v>Глибоцький район</v>
          </cell>
          <cell r="F16" t="str">
            <v>Глибоцький район</v>
          </cell>
          <cell r="G16">
            <v>0</v>
          </cell>
          <cell r="H16">
            <v>8</v>
          </cell>
          <cell r="I16">
            <v>4.6296296296296293E-4</v>
          </cell>
          <cell r="J16">
            <v>7.7314814814814813E-4</v>
          </cell>
          <cell r="K16">
            <v>1.236111111111111E-3</v>
          </cell>
          <cell r="L16">
            <v>107</v>
          </cell>
          <cell r="M16">
            <v>211.56893819334391</v>
          </cell>
        </row>
        <row r="17">
          <cell r="B17">
            <v>86</v>
          </cell>
          <cell r="C17" t="str">
            <v>Кирчу Марія Георгіївна</v>
          </cell>
          <cell r="D17" t="str">
            <v>ІІІ</v>
          </cell>
          <cell r="E17" t="str">
            <v>Глибоцький район</v>
          </cell>
          <cell r="F17" t="str">
            <v>Глибоцький район</v>
          </cell>
          <cell r="G17">
            <v>0</v>
          </cell>
          <cell r="H17">
            <v>18</v>
          </cell>
          <cell r="I17">
            <v>1.0416666666666667E-3</v>
          </cell>
          <cell r="J17">
            <v>8.7106481481481486E-4</v>
          </cell>
          <cell r="K17">
            <v>1.9127314814814814E-3</v>
          </cell>
          <cell r="L17">
            <v>165</v>
          </cell>
          <cell r="M17">
            <v>327.37717908082413</v>
          </cell>
        </row>
        <row r="18">
          <cell r="B18">
            <v>55</v>
          </cell>
          <cell r="C18" t="str">
            <v>Геба Анна Юріївна</v>
          </cell>
          <cell r="D18" t="str">
            <v>ІІІ</v>
          </cell>
          <cell r="E18" t="str">
            <v>Новоселицький район</v>
          </cell>
          <cell r="F18" t="str">
            <v>Новоселицький район</v>
          </cell>
          <cell r="G18">
            <v>0</v>
          </cell>
          <cell r="H18">
            <v>19</v>
          </cell>
          <cell r="I18">
            <v>1.0995370370370369E-3</v>
          </cell>
          <cell r="J18">
            <v>9.990740740740741E-4</v>
          </cell>
          <cell r="K18">
            <v>2.098611111111111E-3</v>
          </cell>
          <cell r="L18">
            <v>181</v>
          </cell>
          <cell r="M18">
            <v>359.19175911251983</v>
          </cell>
        </row>
        <row r="19">
          <cell r="B19">
            <v>76</v>
          </cell>
          <cell r="C19" t="str">
            <v>Наліпко Аліна Сергіївна</v>
          </cell>
          <cell r="D19" t="str">
            <v>ІІІ</v>
          </cell>
          <cell r="E19" t="str">
            <v>Сторожинецький район</v>
          </cell>
          <cell r="F19" t="str">
            <v>Сторожинецький район</v>
          </cell>
          <cell r="G19">
            <v>0</v>
          </cell>
          <cell r="H19">
            <v>27</v>
          </cell>
          <cell r="I19">
            <v>1.5624999999999999E-3</v>
          </cell>
          <cell r="J19">
            <v>1.0164351851851851E-3</v>
          </cell>
          <cell r="K19">
            <v>2.578935185185185E-3</v>
          </cell>
          <cell r="L19">
            <v>223</v>
          </cell>
          <cell r="M19">
            <v>441.4025356576862</v>
          </cell>
        </row>
        <row r="20">
          <cell r="B20">
            <v>46</v>
          </cell>
          <cell r="C20" t="str">
            <v>Маковійчук Оксана Миколаївна</v>
          </cell>
          <cell r="D20" t="str">
            <v>ІІІ</v>
          </cell>
          <cell r="E20" t="str">
            <v>Путильський район</v>
          </cell>
          <cell r="F20" t="str">
            <v>Путильський район</v>
          </cell>
          <cell r="G20">
            <v>0</v>
          </cell>
          <cell r="H20">
            <v>24</v>
          </cell>
          <cell r="I20">
            <v>1.3888888888888887E-3</v>
          </cell>
          <cell r="J20">
            <v>1.3260416666666666E-3</v>
          </cell>
          <cell r="K20">
            <v>2.7149305555555555E-3</v>
          </cell>
          <cell r="L20">
            <v>235</v>
          </cell>
          <cell r="M20">
            <v>464.67908082408877</v>
          </cell>
        </row>
        <row r="21">
          <cell r="B21">
            <v>93</v>
          </cell>
          <cell r="C21" t="str">
            <v>Кушнир Данієла-Олена Віталівна</v>
          </cell>
          <cell r="D21" t="str">
            <v>ІІІ</v>
          </cell>
          <cell r="E21" t="str">
            <v>Глибоцький район</v>
          </cell>
          <cell r="F21" t="str">
            <v>Глибоцький ЦТКСЕУМ</v>
          </cell>
          <cell r="G21">
            <v>0</v>
          </cell>
          <cell r="H21">
            <v>27</v>
          </cell>
          <cell r="I21">
            <v>1.5624999999999999E-3</v>
          </cell>
          <cell r="J21">
            <v>1.2218750000000001E-3</v>
          </cell>
          <cell r="K21">
            <v>2.784375E-3</v>
          </cell>
          <cell r="L21">
            <v>241</v>
          </cell>
          <cell r="M21">
            <v>476.56497622820922</v>
          </cell>
        </row>
        <row r="22">
          <cell r="B22">
            <v>105</v>
          </cell>
          <cell r="C22" t="str">
            <v>Погребняк Вікторія Русланівна</v>
          </cell>
          <cell r="D22" t="str">
            <v>ІІІ</v>
          </cell>
          <cell r="E22" t="str">
            <v>Сокирянський район</v>
          </cell>
          <cell r="F22" t="str">
            <v>Сокирянський район</v>
          </cell>
          <cell r="G22">
            <v>0</v>
          </cell>
          <cell r="H22">
            <v>34</v>
          </cell>
          <cell r="I22">
            <v>1.9675925925925924E-3</v>
          </cell>
          <cell r="J22">
            <v>1.4606481481481482E-3</v>
          </cell>
          <cell r="K22">
            <v>3.4282407407407404E-3</v>
          </cell>
          <cell r="L22">
            <v>296</v>
          </cell>
          <cell r="M22">
            <v>586.76703645007922</v>
          </cell>
        </row>
        <row r="23">
          <cell r="B23">
            <v>45</v>
          </cell>
          <cell r="C23" t="str">
            <v>Снігур Марина Василівна</v>
          </cell>
          <cell r="D23" t="str">
            <v>ІІІ</v>
          </cell>
          <cell r="E23" t="str">
            <v>Путильський район</v>
          </cell>
          <cell r="F23" t="str">
            <v>Путильський район</v>
          </cell>
          <cell r="G23">
            <v>0</v>
          </cell>
          <cell r="H23">
            <v>37</v>
          </cell>
          <cell r="I23">
            <v>2.1412037037037033E-3</v>
          </cell>
          <cell r="J23">
            <v>1.5011574074074074E-3</v>
          </cell>
          <cell r="K23">
            <v>3.642361111111111E-3</v>
          </cell>
          <cell r="L23">
            <v>315</v>
          </cell>
          <cell r="M23">
            <v>623.41521394611732</v>
          </cell>
        </row>
      </sheetData>
      <sheetData sheetId="7">
        <row r="9">
          <cell r="F9" t="str">
            <v>Хлопці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H10" t="str">
            <v>Штрафний час</v>
          </cell>
          <cell r="I10" t="str">
            <v>Час на дистанції</v>
          </cell>
          <cell r="J10" t="str">
            <v>Результат</v>
          </cell>
          <cell r="K10" t="str">
            <v>Відносний результат</v>
          </cell>
        </row>
        <row r="11">
          <cell r="B11">
            <v>111</v>
          </cell>
          <cell r="C11" t="str">
            <v>Чекман Максим Олегович</v>
          </cell>
          <cell r="D11" t="str">
            <v>ІІ</v>
          </cell>
          <cell r="E11" t="str">
            <v>м.Чернівці</v>
          </cell>
          <cell r="F11" t="str">
            <v>ОЦТКЕУМ</v>
          </cell>
          <cell r="H11">
            <v>0</v>
          </cell>
          <cell r="I11">
            <v>3.7627314814814809E-4</v>
          </cell>
          <cell r="J11">
            <v>3.7627314814814809E-4</v>
          </cell>
          <cell r="K11">
            <v>100</v>
          </cell>
        </row>
        <row r="12">
          <cell r="B12">
            <v>82</v>
          </cell>
          <cell r="C12" t="str">
            <v>Оларь Іван Сергійович</v>
          </cell>
          <cell r="D12" t="str">
            <v>ІІІ</v>
          </cell>
          <cell r="E12" t="str">
            <v>Глибоцький район</v>
          </cell>
          <cell r="F12" t="str">
            <v>Глибоцький район</v>
          </cell>
          <cell r="H12">
            <v>0</v>
          </cell>
          <cell r="I12">
            <v>4.077546296296296E-4</v>
          </cell>
          <cell r="J12">
            <v>4.077546296296296E-4</v>
          </cell>
          <cell r="K12">
            <v>108.36665641341125</v>
          </cell>
        </row>
        <row r="13">
          <cell r="B13">
            <v>118</v>
          </cell>
          <cell r="C13" t="str">
            <v>Манзюк Денис Юрійович</v>
          </cell>
          <cell r="D13" t="str">
            <v>ІІІ</v>
          </cell>
          <cell r="E13" t="str">
            <v>м.Чернівці</v>
          </cell>
          <cell r="F13" t="str">
            <v>ОЦТКЕУМ</v>
          </cell>
          <cell r="H13">
            <v>0</v>
          </cell>
          <cell r="I13">
            <v>4.21875E-4</v>
          </cell>
          <cell r="J13">
            <v>4.21875E-4</v>
          </cell>
          <cell r="K13">
            <v>112.11934789295603</v>
          </cell>
        </row>
        <row r="14">
          <cell r="B14">
            <v>77</v>
          </cell>
          <cell r="C14" t="str">
            <v>Козак Артем Володимирович</v>
          </cell>
          <cell r="D14" t="str">
            <v>ІІІ</v>
          </cell>
          <cell r="E14" t="str">
            <v>Сторожинецький район</v>
          </cell>
          <cell r="F14" t="str">
            <v>Сторожинецький район</v>
          </cell>
          <cell r="H14">
            <v>0</v>
          </cell>
          <cell r="I14">
            <v>4.5486111111111102E-4</v>
          </cell>
          <cell r="J14">
            <v>4.5486111111111102E-4</v>
          </cell>
          <cell r="K14">
            <v>120.88588126730235</v>
          </cell>
        </row>
        <row r="15">
          <cell r="B15">
            <v>66</v>
          </cell>
          <cell r="C15" t="str">
            <v>Луканюк Артем Ігорович</v>
          </cell>
          <cell r="D15" t="str">
            <v>ІІІ</v>
          </cell>
          <cell r="E15" t="str">
            <v>Заставнівського району</v>
          </cell>
          <cell r="F15" t="str">
            <v>Заставнівського району</v>
          </cell>
          <cell r="H15">
            <v>0</v>
          </cell>
          <cell r="I15">
            <v>4.790509259259259E-4</v>
          </cell>
          <cell r="J15">
            <v>4.790509259259259E-4</v>
          </cell>
          <cell r="K15">
            <v>127.3146724084897</v>
          </cell>
        </row>
        <row r="16">
          <cell r="B16">
            <v>51</v>
          </cell>
          <cell r="C16" t="str">
            <v>Лукян Валерій Мірчевич</v>
          </cell>
          <cell r="D16" t="str">
            <v>ІІІ</v>
          </cell>
          <cell r="E16" t="str">
            <v>Новоселицький район</v>
          </cell>
          <cell r="F16" t="str">
            <v>Новоселицький район</v>
          </cell>
          <cell r="H16">
            <v>0</v>
          </cell>
          <cell r="I16">
            <v>4.8263888888888895E-4</v>
          </cell>
          <cell r="J16">
            <v>4.8263888888888895E-4</v>
          </cell>
          <cell r="K16">
            <v>128.2682251614888</v>
          </cell>
        </row>
        <row r="17">
          <cell r="B17">
            <v>94</v>
          </cell>
          <cell r="C17" t="str">
            <v>Зеленівський Андріан Едуардович</v>
          </cell>
          <cell r="D17" t="str">
            <v>ІІІ</v>
          </cell>
          <cell r="E17" t="str">
            <v>Глибоцький район</v>
          </cell>
          <cell r="F17" t="str">
            <v>Глибоцький ЦТКСЕУМ</v>
          </cell>
          <cell r="H17">
            <v>0</v>
          </cell>
          <cell r="I17">
            <v>4.8946759259259256E-4</v>
          </cell>
          <cell r="J17">
            <v>4.8946759259259256E-4</v>
          </cell>
          <cell r="K17">
            <v>130.08305136880961</v>
          </cell>
        </row>
        <row r="18">
          <cell r="B18">
            <v>26</v>
          </cell>
          <cell r="C18" t="str">
            <v>Величко Дмитро Вікторович</v>
          </cell>
          <cell r="D18" t="str">
            <v>ІІІ</v>
          </cell>
          <cell r="E18" t="str">
            <v>м.Чернівці</v>
          </cell>
          <cell r="F18" t="str">
            <v>м.Чернівці</v>
          </cell>
          <cell r="G18">
            <v>1</v>
          </cell>
          <cell r="H18">
            <v>5.7870370370370366E-5</v>
          </cell>
          <cell r="I18">
            <v>4.4212962962962961E-4</v>
          </cell>
          <cell r="J18">
            <v>5.0000000000000001E-4</v>
          </cell>
          <cell r="K18">
            <v>132.8821900953553</v>
          </cell>
        </row>
        <row r="19">
          <cell r="B19">
            <v>104</v>
          </cell>
          <cell r="C19" t="str">
            <v>Проданюк Микола Миколайович</v>
          </cell>
          <cell r="D19" t="str">
            <v>ІІІ</v>
          </cell>
          <cell r="E19" t="str">
            <v>Сокирянський район</v>
          </cell>
          <cell r="F19" t="str">
            <v>Сокирянський район</v>
          </cell>
          <cell r="G19">
            <v>1</v>
          </cell>
          <cell r="H19">
            <v>5.7870370370370366E-5</v>
          </cell>
          <cell r="I19">
            <v>4.5011574074074073E-4</v>
          </cell>
          <cell r="J19">
            <v>5.0798611111111107E-4</v>
          </cell>
          <cell r="K19">
            <v>135.0046139649339</v>
          </cell>
        </row>
        <row r="20">
          <cell r="B20">
            <v>83</v>
          </cell>
          <cell r="C20" t="str">
            <v>Фретеучан Денис Васильович</v>
          </cell>
          <cell r="D20" t="str">
            <v>ІІІ</v>
          </cell>
          <cell r="E20" t="str">
            <v>Глибоцький район</v>
          </cell>
          <cell r="F20" t="str">
            <v>Глибоцький район</v>
          </cell>
          <cell r="G20">
            <v>1</v>
          </cell>
          <cell r="H20">
            <v>5.7870370370370366E-5</v>
          </cell>
          <cell r="I20">
            <v>4.5254629629629632E-4</v>
          </cell>
          <cell r="J20">
            <v>5.1041666666666672E-4</v>
          </cell>
          <cell r="K20">
            <v>135.65056905567522</v>
          </cell>
        </row>
        <row r="21">
          <cell r="B21">
            <v>54</v>
          </cell>
          <cell r="C21" t="str">
            <v>Романел Данієл Русланович</v>
          </cell>
          <cell r="D21" t="str">
            <v>ІІ</v>
          </cell>
          <cell r="E21" t="str">
            <v>Новоселицький район</v>
          </cell>
          <cell r="F21" t="str">
            <v>Новоселицький район</v>
          </cell>
          <cell r="G21">
            <v>2</v>
          </cell>
          <cell r="H21">
            <v>1.1574074074074073E-4</v>
          </cell>
          <cell r="I21">
            <v>4.135416666666666E-4</v>
          </cell>
          <cell r="J21">
            <v>5.2928240740740735E-4</v>
          </cell>
          <cell r="K21">
            <v>140.66441095047676</v>
          </cell>
        </row>
        <row r="22">
          <cell r="B22">
            <v>41</v>
          </cell>
          <cell r="C22" t="str">
            <v>Довбуш Іван Іванович</v>
          </cell>
          <cell r="D22" t="str">
            <v>ІІІ</v>
          </cell>
          <cell r="E22" t="str">
            <v>Путильський район</v>
          </cell>
          <cell r="F22" t="str">
            <v>Путильський район</v>
          </cell>
          <cell r="G22">
            <v>2</v>
          </cell>
          <cell r="H22">
            <v>1.1574074074074073E-4</v>
          </cell>
          <cell r="I22">
            <v>4.1817129629629631E-4</v>
          </cell>
          <cell r="J22">
            <v>5.3391203703703706E-4</v>
          </cell>
          <cell r="K22">
            <v>141.89480159950787</v>
          </cell>
        </row>
        <row r="23">
          <cell r="B23">
            <v>71</v>
          </cell>
          <cell r="C23" t="str">
            <v>Павловський Олександр Іванович</v>
          </cell>
          <cell r="D23" t="str">
            <v>ІІІ</v>
          </cell>
          <cell r="E23" t="str">
            <v>Сторожинецький район</v>
          </cell>
          <cell r="F23" t="str">
            <v>Сторожинецький район</v>
          </cell>
          <cell r="G23">
            <v>2</v>
          </cell>
          <cell r="H23">
            <v>1.1574074074074073E-4</v>
          </cell>
          <cell r="I23">
            <v>4.1932870370370371E-4</v>
          </cell>
          <cell r="J23">
            <v>5.3506944444444446E-4</v>
          </cell>
          <cell r="K23">
            <v>142.20239926176563</v>
          </cell>
        </row>
        <row r="24">
          <cell r="B24">
            <v>53</v>
          </cell>
          <cell r="C24" t="str">
            <v>Захарчук Олександр Григорович</v>
          </cell>
          <cell r="D24" t="str">
            <v>ІІ</v>
          </cell>
          <cell r="E24" t="str">
            <v>Новоселицький район</v>
          </cell>
          <cell r="F24" t="str">
            <v>Новоселицький район</v>
          </cell>
          <cell r="G24">
            <v>2</v>
          </cell>
          <cell r="H24">
            <v>1.1574074074074073E-4</v>
          </cell>
          <cell r="I24">
            <v>4.1932870370370371E-4</v>
          </cell>
          <cell r="J24">
            <v>5.3506944444444446E-4</v>
          </cell>
          <cell r="K24">
            <v>142.20239926176563</v>
          </cell>
        </row>
        <row r="25">
          <cell r="B25">
            <v>112</v>
          </cell>
          <cell r="C25" t="str">
            <v>Райлян Леонід Анатолійович</v>
          </cell>
          <cell r="D25" t="str">
            <v>ІІІ</v>
          </cell>
          <cell r="E25" t="str">
            <v>м.Чернівці</v>
          </cell>
          <cell r="F25" t="str">
            <v>ОЦТКЕУМ</v>
          </cell>
          <cell r="G25">
            <v>2</v>
          </cell>
          <cell r="H25">
            <v>1.1574074074074073E-4</v>
          </cell>
          <cell r="I25">
            <v>4.1932870370370371E-4</v>
          </cell>
          <cell r="J25">
            <v>5.3506944444444446E-4</v>
          </cell>
          <cell r="K25">
            <v>142.20239926176563</v>
          </cell>
        </row>
        <row r="26">
          <cell r="B26">
            <v>23</v>
          </cell>
          <cell r="C26" t="str">
            <v>Ослонович Роман Анатолійович</v>
          </cell>
          <cell r="D26" t="str">
            <v>ІІІ</v>
          </cell>
          <cell r="E26" t="str">
            <v>м.Чернівці</v>
          </cell>
          <cell r="F26" t="str">
            <v>м.Чернівці</v>
          </cell>
          <cell r="H26">
            <v>0</v>
          </cell>
          <cell r="I26">
            <v>5.5173611111111113E-4</v>
          </cell>
          <cell r="J26">
            <v>5.5173611111111113E-4</v>
          </cell>
          <cell r="K26">
            <v>146.63180559827748</v>
          </cell>
        </row>
        <row r="27">
          <cell r="B27">
            <v>81</v>
          </cell>
          <cell r="C27" t="str">
            <v>Банческу Іван Сергійович</v>
          </cell>
          <cell r="D27" t="str">
            <v>І</v>
          </cell>
          <cell r="E27" t="str">
            <v>Глибоцький район</v>
          </cell>
          <cell r="F27" t="str">
            <v>Глибоцький район</v>
          </cell>
          <cell r="G27">
            <v>2</v>
          </cell>
          <cell r="H27">
            <v>1.1574074074074073E-4</v>
          </cell>
          <cell r="I27">
            <v>4.4502314814814817E-4</v>
          </cell>
          <cell r="J27">
            <v>5.6076388888888886E-4</v>
          </cell>
          <cell r="K27">
            <v>149.03106736388804</v>
          </cell>
        </row>
        <row r="28">
          <cell r="B28">
            <v>24</v>
          </cell>
          <cell r="C28" t="str">
            <v>Яловега Іван Вікторович</v>
          </cell>
          <cell r="D28" t="str">
            <v>ІІІ</v>
          </cell>
          <cell r="E28" t="str">
            <v>м.Чернівці</v>
          </cell>
          <cell r="F28" t="str">
            <v>м.Чернівці</v>
          </cell>
          <cell r="G28">
            <v>2</v>
          </cell>
          <cell r="H28">
            <v>1.1574074074074073E-4</v>
          </cell>
          <cell r="I28">
            <v>4.4675925925925921E-4</v>
          </cell>
          <cell r="J28">
            <v>5.6249999999999996E-4</v>
          </cell>
          <cell r="K28">
            <v>149.49246385727471</v>
          </cell>
        </row>
        <row r="29">
          <cell r="B29">
            <v>75</v>
          </cell>
          <cell r="C29" t="str">
            <v>Цвірко Владислав Володимирович</v>
          </cell>
          <cell r="D29" t="str">
            <v>ІІІ</v>
          </cell>
          <cell r="E29" t="str">
            <v>Сторожинецький район</v>
          </cell>
          <cell r="F29" t="str">
            <v>Сторожинецький район</v>
          </cell>
          <cell r="G29">
            <v>2</v>
          </cell>
          <cell r="H29">
            <v>1.1574074074074073E-4</v>
          </cell>
          <cell r="I29">
            <v>4.5625E-4</v>
          </cell>
          <cell r="J29">
            <v>5.7199074074074075E-4</v>
          </cell>
          <cell r="K29">
            <v>152.01476468778841</v>
          </cell>
        </row>
        <row r="30">
          <cell r="B30">
            <v>84</v>
          </cell>
          <cell r="C30" t="str">
            <v>Дулгер Мар'ян Валерійович</v>
          </cell>
          <cell r="D30" t="str">
            <v>ІІІ</v>
          </cell>
          <cell r="E30" t="str">
            <v>Глибоцький район</v>
          </cell>
          <cell r="F30" t="str">
            <v>Глибоцький район</v>
          </cell>
          <cell r="G30">
            <v>2</v>
          </cell>
          <cell r="H30">
            <v>1.1574074074074073E-4</v>
          </cell>
          <cell r="I30">
            <v>4.7175925925925928E-4</v>
          </cell>
          <cell r="J30">
            <v>5.8750000000000002E-4</v>
          </cell>
          <cell r="K30">
            <v>156.13657336204247</v>
          </cell>
        </row>
        <row r="31">
          <cell r="B31">
            <v>115</v>
          </cell>
          <cell r="C31" t="str">
            <v>Гуменюк Володимир Єдуардович</v>
          </cell>
          <cell r="D31" t="str">
            <v>ІІІ</v>
          </cell>
          <cell r="E31" t="str">
            <v>м.Чернівці</v>
          </cell>
          <cell r="F31" t="str">
            <v>ОЦТКЕУМ</v>
          </cell>
          <cell r="G31">
            <v>2</v>
          </cell>
          <cell r="H31">
            <v>1.1574074074074073E-4</v>
          </cell>
          <cell r="I31">
            <v>4.743055555555555E-4</v>
          </cell>
          <cell r="J31">
            <v>5.900462962962962E-4</v>
          </cell>
          <cell r="K31">
            <v>156.81328821900954</v>
          </cell>
        </row>
        <row r="32">
          <cell r="B32">
            <v>92</v>
          </cell>
          <cell r="C32" t="str">
            <v>Гринку Маріус-Мірча Костянтинович</v>
          </cell>
          <cell r="D32" t="str">
            <v>ІІІ</v>
          </cell>
          <cell r="E32" t="str">
            <v>Глибоцький район</v>
          </cell>
          <cell r="F32" t="str">
            <v>Глибоцький ЦТКСЕУМ</v>
          </cell>
          <cell r="G32">
            <v>2</v>
          </cell>
          <cell r="H32">
            <v>1.1574074074074073E-4</v>
          </cell>
          <cell r="I32">
            <v>4.8379629629629624E-4</v>
          </cell>
          <cell r="J32">
            <v>5.9953703703703699E-4</v>
          </cell>
          <cell r="K32">
            <v>159.33558904952324</v>
          </cell>
        </row>
        <row r="33">
          <cell r="B33">
            <v>62</v>
          </cell>
          <cell r="C33" t="str">
            <v>Костинюк Роман Романович</v>
          </cell>
          <cell r="D33" t="str">
            <v>ІІІ</v>
          </cell>
          <cell r="E33" t="str">
            <v>Заставнівського району</v>
          </cell>
          <cell r="F33" t="str">
            <v>Заставнівського району</v>
          </cell>
          <cell r="G33">
            <v>2</v>
          </cell>
          <cell r="H33">
            <v>1.1574074074074073E-4</v>
          </cell>
          <cell r="I33">
            <v>4.942129629629629E-4</v>
          </cell>
          <cell r="J33">
            <v>6.0995370370370359E-4</v>
          </cell>
          <cell r="K33">
            <v>162.10396800984313</v>
          </cell>
        </row>
        <row r="34">
          <cell r="B34">
            <v>42</v>
          </cell>
          <cell r="C34" t="str">
            <v>Торак Сергій Анатолійович</v>
          </cell>
          <cell r="D34" t="str">
            <v>ІІІ</v>
          </cell>
          <cell r="E34" t="str">
            <v>Путильський район</v>
          </cell>
          <cell r="F34" t="str">
            <v>Путильський район</v>
          </cell>
          <cell r="G34">
            <v>3</v>
          </cell>
          <cell r="H34">
            <v>1.7361111111111109E-4</v>
          </cell>
          <cell r="I34">
            <v>4.4467592592592589E-4</v>
          </cell>
          <cell r="J34">
            <v>6.1828703703703698E-4</v>
          </cell>
          <cell r="K34">
            <v>164.31867117809907</v>
          </cell>
        </row>
        <row r="35">
          <cell r="B35">
            <v>61</v>
          </cell>
          <cell r="C35" t="str">
            <v>Величко Максим Ілліч</v>
          </cell>
          <cell r="D35" t="str">
            <v>ІІІ</v>
          </cell>
          <cell r="E35" t="str">
            <v>Заставнівського району</v>
          </cell>
          <cell r="F35" t="str">
            <v>Заставнівського району</v>
          </cell>
          <cell r="G35">
            <v>2</v>
          </cell>
          <cell r="H35">
            <v>1.1574074074074073E-4</v>
          </cell>
          <cell r="I35">
            <v>5.0613425925925923E-4</v>
          </cell>
          <cell r="J35">
            <v>6.2187499999999992E-4</v>
          </cell>
          <cell r="K35">
            <v>165.27222393109813</v>
          </cell>
        </row>
        <row r="36">
          <cell r="B36">
            <v>116</v>
          </cell>
          <cell r="C36" t="str">
            <v>Горбатюк Олексій Сергійович</v>
          </cell>
          <cell r="D36" t="str">
            <v>ІІІ</v>
          </cell>
          <cell r="E36" t="str">
            <v>м.Чернівці</v>
          </cell>
          <cell r="F36" t="str">
            <v>ОЦТКЕУМ</v>
          </cell>
          <cell r="G36">
            <v>2</v>
          </cell>
          <cell r="H36">
            <v>1.1574074074074073E-4</v>
          </cell>
          <cell r="I36">
            <v>5.07175925925926E-4</v>
          </cell>
          <cell r="J36">
            <v>6.2291666666666669E-4</v>
          </cell>
          <cell r="K36">
            <v>165.54906182713015</v>
          </cell>
        </row>
        <row r="37">
          <cell r="B37">
            <v>95</v>
          </cell>
          <cell r="C37" t="str">
            <v>Кирчу Флорін Іванович</v>
          </cell>
          <cell r="D37" t="str">
            <v>ІІІ</v>
          </cell>
          <cell r="E37" t="str">
            <v>Глибоцький район</v>
          </cell>
          <cell r="F37" t="str">
            <v>Глибоцький ЦТКСЕУМ</v>
          </cell>
          <cell r="G37">
            <v>2</v>
          </cell>
          <cell r="H37">
            <v>1.1574074074074073E-4</v>
          </cell>
          <cell r="I37">
            <v>5.2349537037037024E-4</v>
          </cell>
          <cell r="J37">
            <v>6.3923611111111093E-4</v>
          </cell>
          <cell r="K37">
            <v>169.88618886496459</v>
          </cell>
        </row>
        <row r="38">
          <cell r="B38">
            <v>114</v>
          </cell>
          <cell r="C38" t="str">
            <v>Гуменюк Микола Єдуардович</v>
          </cell>
          <cell r="D38" t="str">
            <v>ІІІ</v>
          </cell>
          <cell r="E38" t="str">
            <v>м.Чернівці</v>
          </cell>
          <cell r="F38" t="str">
            <v>ОЦТКЕУМ</v>
          </cell>
          <cell r="G38">
            <v>3</v>
          </cell>
          <cell r="H38">
            <v>1.7361111111111109E-4</v>
          </cell>
          <cell r="I38">
            <v>4.6817129629629634E-4</v>
          </cell>
          <cell r="J38">
            <v>6.4178240740740743E-4</v>
          </cell>
          <cell r="K38">
            <v>170.56290372193175</v>
          </cell>
        </row>
        <row r="39">
          <cell r="B39">
            <v>52</v>
          </cell>
          <cell r="C39" t="str">
            <v>Савка Андрій Едуардович</v>
          </cell>
          <cell r="D39" t="str">
            <v>ІІ</v>
          </cell>
          <cell r="E39" t="str">
            <v>Новоселицький район</v>
          </cell>
          <cell r="F39" t="str">
            <v>Новоселицький район</v>
          </cell>
          <cell r="G39">
            <v>3</v>
          </cell>
          <cell r="H39">
            <v>1.7361111111111109E-4</v>
          </cell>
          <cell r="I39">
            <v>4.7071759259259267E-4</v>
          </cell>
          <cell r="J39">
            <v>6.4432870370370382E-4</v>
          </cell>
          <cell r="K39">
            <v>171.23961857889884</v>
          </cell>
        </row>
        <row r="40">
          <cell r="B40">
            <v>44</v>
          </cell>
          <cell r="C40" t="str">
            <v>Поляк Євген Васильович</v>
          </cell>
          <cell r="D40" t="str">
            <v>ІІІ</v>
          </cell>
          <cell r="E40" t="str">
            <v>Путильський район</v>
          </cell>
          <cell r="F40" t="str">
            <v>Путильський район</v>
          </cell>
          <cell r="G40">
            <v>5</v>
          </cell>
          <cell r="H40">
            <v>2.8935185185185184E-4</v>
          </cell>
          <cell r="I40">
            <v>4.4328703703703701E-4</v>
          </cell>
          <cell r="J40">
            <v>7.3263888888888879E-4</v>
          </cell>
          <cell r="K40">
            <v>194.70932020916641</v>
          </cell>
        </row>
        <row r="41">
          <cell r="B41">
            <v>113</v>
          </cell>
          <cell r="C41" t="str">
            <v>Гульчак Микола Романович</v>
          </cell>
          <cell r="D41" t="str">
            <v>ІІІ</v>
          </cell>
          <cell r="E41" t="str">
            <v>м.Чернівці</v>
          </cell>
          <cell r="F41" t="str">
            <v>ОЦТКЕУМ</v>
          </cell>
          <cell r="G41">
            <v>3</v>
          </cell>
          <cell r="H41">
            <v>1.7361111111111109E-4</v>
          </cell>
          <cell r="I41">
            <v>5.6365740740740747E-4</v>
          </cell>
          <cell r="J41">
            <v>7.3726851851851861E-4</v>
          </cell>
          <cell r="K41">
            <v>195.93971085819751</v>
          </cell>
        </row>
        <row r="42">
          <cell r="B42">
            <v>101</v>
          </cell>
          <cell r="C42" t="str">
            <v>Бузурний Василь Вікторович</v>
          </cell>
          <cell r="D42" t="str">
            <v>ІІІ</v>
          </cell>
          <cell r="E42" t="str">
            <v>Сокирянський район</v>
          </cell>
          <cell r="F42" t="str">
            <v>Сокирянський район</v>
          </cell>
          <cell r="G42">
            <v>6</v>
          </cell>
          <cell r="H42">
            <v>3.4722222222222218E-4</v>
          </cell>
          <cell r="I42">
            <v>4.416666666666666E-4</v>
          </cell>
          <cell r="J42">
            <v>7.8888888888888878E-4</v>
          </cell>
          <cell r="K42">
            <v>209.65856659489387</v>
          </cell>
        </row>
        <row r="43">
          <cell r="B43">
            <v>43</v>
          </cell>
          <cell r="C43" t="str">
            <v>Федюк Петро Васильович</v>
          </cell>
          <cell r="D43" t="str">
            <v>ІІІ</v>
          </cell>
          <cell r="E43" t="str">
            <v>Путильський район</v>
          </cell>
          <cell r="F43" t="str">
            <v>Путильський район</v>
          </cell>
          <cell r="G43">
            <v>6</v>
          </cell>
          <cell r="H43">
            <v>3.4722222222222218E-4</v>
          </cell>
          <cell r="I43">
            <v>4.9456018518518512E-4</v>
          </cell>
          <cell r="J43">
            <v>8.417824074074073E-4</v>
          </cell>
          <cell r="K43">
            <v>223.71577976007381</v>
          </cell>
        </row>
        <row r="44">
          <cell r="B44">
            <v>22</v>
          </cell>
          <cell r="C44" t="str">
            <v>Молотковський Артем Ігорович</v>
          </cell>
          <cell r="D44" t="str">
            <v>ІІІ</v>
          </cell>
          <cell r="E44" t="str">
            <v>м.Чернівці</v>
          </cell>
          <cell r="F44" t="str">
            <v>м.Чернівці</v>
          </cell>
          <cell r="G44">
            <v>6</v>
          </cell>
          <cell r="H44">
            <v>3.4722222222222218E-4</v>
          </cell>
          <cell r="I44">
            <v>5.1342592592592596E-4</v>
          </cell>
          <cell r="J44">
            <v>8.6064814814814814E-4</v>
          </cell>
          <cell r="K44">
            <v>228.72962165487544</v>
          </cell>
        </row>
        <row r="45">
          <cell r="B45">
            <v>117</v>
          </cell>
          <cell r="C45" t="str">
            <v>Манзюк Анатолій Юрійович</v>
          </cell>
          <cell r="D45" t="str">
            <v>ІІІ</v>
          </cell>
          <cell r="E45" t="str">
            <v>м.Чернівці</v>
          </cell>
          <cell r="F45" t="str">
            <v>ОЦТКЕУМ</v>
          </cell>
          <cell r="G45">
            <v>8</v>
          </cell>
          <cell r="H45">
            <v>4.6296296296296293E-4</v>
          </cell>
          <cell r="I45">
            <v>4.3773148148148143E-4</v>
          </cell>
          <cell r="J45">
            <v>9.0069444444444442E-4</v>
          </cell>
          <cell r="K45">
            <v>239.3725007689942</v>
          </cell>
        </row>
        <row r="46">
          <cell r="B46">
            <v>91</v>
          </cell>
          <cell r="C46" t="str">
            <v>Ілюк Іонуц-Дануц Георгійович</v>
          </cell>
          <cell r="D46" t="str">
            <v>ІІІ</v>
          </cell>
          <cell r="E46" t="str">
            <v>Глибоцький район</v>
          </cell>
          <cell r="F46" t="str">
            <v>Глибоцький ЦТКСЕУМ</v>
          </cell>
          <cell r="G46">
            <v>6</v>
          </cell>
          <cell r="H46">
            <v>3.4722222222222218E-4</v>
          </cell>
          <cell r="I46">
            <v>5.6446759259259265E-4</v>
          </cell>
          <cell r="J46">
            <v>9.1168981481481483E-4</v>
          </cell>
          <cell r="K46">
            <v>242.294678560443</v>
          </cell>
        </row>
        <row r="47">
          <cell r="B47">
            <v>72</v>
          </cell>
          <cell r="C47" t="str">
            <v>Гуль Олег Романович</v>
          </cell>
          <cell r="D47" t="str">
            <v>ІІІ</v>
          </cell>
          <cell r="E47" t="str">
            <v>Сторожинецький район</v>
          </cell>
          <cell r="F47" t="str">
            <v>Сторожинецький район</v>
          </cell>
          <cell r="G47">
            <v>8</v>
          </cell>
          <cell r="H47">
            <v>4.6296296296296293E-4</v>
          </cell>
          <cell r="I47">
            <v>5.3726851851851863E-4</v>
          </cell>
          <cell r="J47">
            <v>1.0002314814814815E-3</v>
          </cell>
          <cell r="K47">
            <v>265.82589972316214</v>
          </cell>
        </row>
        <row r="48">
          <cell r="B48">
            <v>102</v>
          </cell>
          <cell r="C48" t="str">
            <v>Бурдейний Роман Валерійович</v>
          </cell>
          <cell r="D48" t="str">
            <v>ІІІ</v>
          </cell>
          <cell r="E48" t="str">
            <v>Сокирянський район</v>
          </cell>
          <cell r="F48" t="str">
            <v>Сокирянський район</v>
          </cell>
          <cell r="G48">
            <v>16</v>
          </cell>
          <cell r="H48">
            <v>9.2592592592592585E-4</v>
          </cell>
          <cell r="I48">
            <v>9.4050925925925931E-4</v>
          </cell>
          <cell r="J48">
            <v>1.8664351851851852E-3</v>
          </cell>
          <cell r="K48">
            <v>496.03199015687488</v>
          </cell>
        </row>
        <row r="49">
          <cell r="B49">
            <v>65</v>
          </cell>
          <cell r="C49" t="str">
            <v>Городенський Микола Тарасович</v>
          </cell>
          <cell r="D49" t="str">
            <v>ІІІ</v>
          </cell>
          <cell r="E49" t="str">
            <v>Заставнівського району</v>
          </cell>
          <cell r="F49" t="str">
            <v>Заставнівського району</v>
          </cell>
          <cell r="H49">
            <v>0</v>
          </cell>
          <cell r="I49" t="str">
            <v>DS</v>
          </cell>
          <cell r="J49" t="e">
            <v>#VALUE!</v>
          </cell>
        </row>
        <row r="50">
          <cell r="B50">
            <v>74</v>
          </cell>
          <cell r="C50" t="str">
            <v>Гуцул Богдан  Станіславович</v>
          </cell>
          <cell r="D50" t="str">
            <v>ІІІ</v>
          </cell>
          <cell r="E50" t="str">
            <v>Сторожинецький район</v>
          </cell>
          <cell r="F50" t="str">
            <v>Сторожинецький район</v>
          </cell>
          <cell r="H50">
            <v>0</v>
          </cell>
          <cell r="I50" t="str">
            <v>DS</v>
          </cell>
          <cell r="J50" t="e">
            <v>#VALUE!</v>
          </cell>
        </row>
      </sheetData>
      <sheetData sheetId="8">
        <row r="8">
          <cell r="T8" t="str">
            <v>Ранг дистанції</v>
          </cell>
        </row>
        <row r="9">
          <cell r="C9" t="str">
            <v>Хлопці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Колія</v>
          </cell>
          <cell r="K10" t="str">
            <v>Змейка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Відносний результат</v>
          </cell>
        </row>
        <row r="11">
          <cell r="B11">
            <v>82</v>
          </cell>
          <cell r="C11" t="str">
            <v>Оларь Іван Сергійович</v>
          </cell>
          <cell r="D11" t="str">
            <v>ІІІ</v>
          </cell>
          <cell r="E11" t="str">
            <v>Глибоцький район</v>
          </cell>
          <cell r="F11" t="str">
            <v>Глибоцький район</v>
          </cell>
          <cell r="G11">
            <v>0</v>
          </cell>
          <cell r="H11">
            <v>4.1284722222222222E-4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4.1284722222222222E-4</v>
          </cell>
          <cell r="T11">
            <v>100</v>
          </cell>
        </row>
        <row r="12">
          <cell r="B12">
            <v>83</v>
          </cell>
          <cell r="C12" t="str">
            <v>Фретеучан Денис Васильович</v>
          </cell>
          <cell r="D12" t="str">
            <v>ІІІ</v>
          </cell>
          <cell r="E12" t="str">
            <v>Глибоцький район</v>
          </cell>
          <cell r="F12" t="str">
            <v>Глибоцький район</v>
          </cell>
          <cell r="G12">
            <v>0</v>
          </cell>
          <cell r="H12">
            <v>4.4907407407407401E-4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4.4907407407407401E-4</v>
          </cell>
          <cell r="T12">
            <v>108.7748808522568</v>
          </cell>
        </row>
        <row r="13">
          <cell r="B13">
            <v>77</v>
          </cell>
          <cell r="C13" t="str">
            <v>Козак Артем Володимирович</v>
          </cell>
          <cell r="D13" t="str">
            <v>ІІІ</v>
          </cell>
          <cell r="E13" t="str">
            <v>Сторожинецький район</v>
          </cell>
          <cell r="F13" t="str">
            <v>Сторожинецький район</v>
          </cell>
          <cell r="G13">
            <v>0</v>
          </cell>
          <cell r="H13">
            <v>4.5694444444444434E-4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4.5694444444444434E-4</v>
          </cell>
          <cell r="T13">
            <v>110.68124474348188</v>
          </cell>
        </row>
        <row r="14">
          <cell r="B14">
            <v>53</v>
          </cell>
          <cell r="C14" t="str">
            <v>Захарчук Олександр Григорович</v>
          </cell>
          <cell r="D14" t="str">
            <v>ІІ</v>
          </cell>
          <cell r="E14" t="str">
            <v>Новоселицький район</v>
          </cell>
          <cell r="F14" t="str">
            <v>Новоселицький район</v>
          </cell>
          <cell r="G14">
            <v>0</v>
          </cell>
          <cell r="H14">
            <v>4.1458333333333326E-4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Q14">
            <v>1</v>
          </cell>
          <cell r="R14">
            <v>5.7870370370370366E-5</v>
          </cell>
          <cell r="S14">
            <v>4.7245370370370361E-4</v>
          </cell>
          <cell r="T14">
            <v>114.43790299971963</v>
          </cell>
        </row>
        <row r="15">
          <cell r="B15">
            <v>75</v>
          </cell>
          <cell r="C15" t="str">
            <v>Цвірко Владислав Володимирович</v>
          </cell>
          <cell r="D15" t="str">
            <v>ІІІ</v>
          </cell>
          <cell r="E15" t="str">
            <v>Сторожинецький район</v>
          </cell>
          <cell r="F15" t="str">
            <v>Сторожинецький район</v>
          </cell>
          <cell r="G15">
            <v>0</v>
          </cell>
          <cell r="H15">
            <v>4.3958333333333328E-4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Q15">
            <v>1</v>
          </cell>
          <cell r="R15">
            <v>5.7870370370370366E-5</v>
          </cell>
          <cell r="S15">
            <v>4.9745370370370362E-4</v>
          </cell>
          <cell r="T15">
            <v>120.49341183067001</v>
          </cell>
        </row>
        <row r="16">
          <cell r="B16">
            <v>52</v>
          </cell>
          <cell r="C16" t="str">
            <v>Савка Андрій Едуардович</v>
          </cell>
          <cell r="D16" t="str">
            <v>ІІ</v>
          </cell>
          <cell r="E16" t="str">
            <v>Новоселицький район</v>
          </cell>
          <cell r="F16" t="str">
            <v>Новоселицький район</v>
          </cell>
          <cell r="G16">
            <v>0</v>
          </cell>
          <cell r="H16">
            <v>4.5185185185185177E-4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Q16">
            <v>1</v>
          </cell>
          <cell r="R16">
            <v>5.7870370370370366E-5</v>
          </cell>
          <cell r="S16">
            <v>5.0972222222222217E-4</v>
          </cell>
          <cell r="T16">
            <v>123.46509671993272</v>
          </cell>
        </row>
        <row r="17">
          <cell r="B17">
            <v>71</v>
          </cell>
          <cell r="C17" t="str">
            <v>Павловський Олександр Іванович</v>
          </cell>
          <cell r="D17" t="str">
            <v>ІІІ</v>
          </cell>
          <cell r="E17" t="str">
            <v>Сторожинецький район</v>
          </cell>
          <cell r="F17" t="str">
            <v>Сторожинецький район</v>
          </cell>
          <cell r="G17">
            <v>0</v>
          </cell>
          <cell r="H17">
            <v>4.9467592592592597E-4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Q17">
            <v>1</v>
          </cell>
          <cell r="R17">
            <v>5.7870370370370366E-5</v>
          </cell>
          <cell r="S17">
            <v>5.5254629629629631E-4</v>
          </cell>
          <cell r="T17">
            <v>133.83795906924587</v>
          </cell>
        </row>
        <row r="18">
          <cell r="B18">
            <v>41</v>
          </cell>
          <cell r="C18" t="str">
            <v>Довбуш Іван Іванович</v>
          </cell>
          <cell r="D18" t="str">
            <v>ІІІ</v>
          </cell>
          <cell r="E18" t="str">
            <v>Путильський район</v>
          </cell>
          <cell r="F18" t="str">
            <v>Путильський район</v>
          </cell>
          <cell r="G18">
            <v>0</v>
          </cell>
          <cell r="H18">
            <v>4.475694444444445E-4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</v>
          </cell>
          <cell r="O18">
            <v>1</v>
          </cell>
          <cell r="Q18">
            <v>2</v>
          </cell>
          <cell r="R18">
            <v>1.1574074074074073E-4</v>
          </cell>
          <cell r="S18">
            <v>5.6331018518518525E-4</v>
          </cell>
          <cell r="T18">
            <v>136.44519203812729</v>
          </cell>
        </row>
        <row r="19">
          <cell r="B19">
            <v>95</v>
          </cell>
          <cell r="C19" t="str">
            <v>Кирчу Флорін Іванович</v>
          </cell>
          <cell r="D19" t="str">
            <v>ІІІ</v>
          </cell>
          <cell r="E19" t="str">
            <v>Глибоцький район</v>
          </cell>
          <cell r="F19" t="str">
            <v>Глибоцький ЦТКСЕУМ</v>
          </cell>
          <cell r="G19">
            <v>0</v>
          </cell>
          <cell r="H19">
            <v>5.3611111111111112E-4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1</v>
          </cell>
          <cell r="R19">
            <v>5.7870370370370366E-5</v>
          </cell>
          <cell r="S19">
            <v>5.9398148148148147E-4</v>
          </cell>
          <cell r="T19">
            <v>143.87440426128398</v>
          </cell>
        </row>
        <row r="20">
          <cell r="B20">
            <v>81</v>
          </cell>
          <cell r="C20" t="str">
            <v>Банческу Іван Сергійович</v>
          </cell>
          <cell r="D20" t="str">
            <v>І</v>
          </cell>
          <cell r="E20" t="str">
            <v>Глибоцький район</v>
          </cell>
          <cell r="F20" t="str">
            <v>Глибоцький район</v>
          </cell>
          <cell r="G20">
            <v>0</v>
          </cell>
          <cell r="H20">
            <v>5.158564814814815E-4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  <cell r="O20">
            <v>1</v>
          </cell>
          <cell r="Q20">
            <v>2</v>
          </cell>
          <cell r="R20">
            <v>1.1574074074074073E-4</v>
          </cell>
          <cell r="S20">
            <v>6.315972222222222E-4</v>
          </cell>
          <cell r="T20">
            <v>152.98570227081581</v>
          </cell>
        </row>
        <row r="21">
          <cell r="B21">
            <v>111</v>
          </cell>
          <cell r="C21" t="str">
            <v>Чекман Максим Олегович</v>
          </cell>
          <cell r="D21" t="str">
            <v>ІІ</v>
          </cell>
          <cell r="E21" t="str">
            <v>м.Чернівці</v>
          </cell>
          <cell r="F21" t="str">
            <v>ОЦТКЕУМ</v>
          </cell>
          <cell r="G21">
            <v>0</v>
          </cell>
          <cell r="H21">
            <v>4.579861111111111E-4</v>
          </cell>
          <cell r="I21">
            <v>0</v>
          </cell>
          <cell r="J21">
            <v>2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3</v>
          </cell>
          <cell r="R21">
            <v>1.7361111111111109E-4</v>
          </cell>
          <cell r="S21">
            <v>6.315972222222222E-4</v>
          </cell>
          <cell r="T21">
            <v>152.98570227081581</v>
          </cell>
        </row>
        <row r="22">
          <cell r="B22">
            <v>26</v>
          </cell>
          <cell r="C22" t="str">
            <v>Величко Дмитро Вікторович</v>
          </cell>
          <cell r="D22" t="str">
            <v>ІІІ</v>
          </cell>
          <cell r="E22" t="str">
            <v>м.Чернівці</v>
          </cell>
          <cell r="F22" t="str">
            <v>м.Чернівці</v>
          </cell>
          <cell r="G22">
            <v>0</v>
          </cell>
          <cell r="H22">
            <v>5.4421296296296303E-4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</v>
          </cell>
          <cell r="Q22">
            <v>2</v>
          </cell>
          <cell r="R22">
            <v>1.1574074074074073E-4</v>
          </cell>
          <cell r="S22">
            <v>6.5995370370370372E-4</v>
          </cell>
          <cell r="T22">
            <v>159.85421923184751</v>
          </cell>
        </row>
        <row r="23">
          <cell r="B23">
            <v>24</v>
          </cell>
          <cell r="C23" t="str">
            <v>Яловега Іван Вікторович</v>
          </cell>
          <cell r="D23" t="str">
            <v>ІІІ</v>
          </cell>
          <cell r="E23" t="str">
            <v>м.Чернівці</v>
          </cell>
          <cell r="F23" t="str">
            <v>м.Чернівці</v>
          </cell>
          <cell r="G23">
            <v>0</v>
          </cell>
          <cell r="H23">
            <v>5.5243055555555557E-4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Q23">
            <v>2</v>
          </cell>
          <cell r="R23">
            <v>1.1574074074074073E-4</v>
          </cell>
          <cell r="S23">
            <v>6.6817129629629626E-4</v>
          </cell>
          <cell r="T23">
            <v>161.84468741239135</v>
          </cell>
        </row>
        <row r="24">
          <cell r="B24">
            <v>66</v>
          </cell>
          <cell r="C24" t="str">
            <v>Луканюк Артем Ігорович</v>
          </cell>
          <cell r="D24" t="str">
            <v>ІІІ</v>
          </cell>
          <cell r="E24" t="str">
            <v>Заставнівського району</v>
          </cell>
          <cell r="F24" t="str">
            <v>Заставнівського району</v>
          </cell>
          <cell r="G24">
            <v>0</v>
          </cell>
          <cell r="H24">
            <v>5.3356481481481473E-4</v>
          </cell>
          <cell r="I24">
            <v>0</v>
          </cell>
          <cell r="J24">
            <v>2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3</v>
          </cell>
          <cell r="R24">
            <v>1.7361111111111109E-4</v>
          </cell>
          <cell r="S24">
            <v>7.0717592592592577E-4</v>
          </cell>
          <cell r="T24">
            <v>171.29240257919818</v>
          </cell>
        </row>
        <row r="25">
          <cell r="B25">
            <v>61</v>
          </cell>
          <cell r="C25" t="str">
            <v>Величко Максим Ілліч</v>
          </cell>
          <cell r="D25" t="str">
            <v>ІІІ</v>
          </cell>
          <cell r="E25" t="str">
            <v>Заставнівського району</v>
          </cell>
          <cell r="F25" t="str">
            <v>Заставнівського району</v>
          </cell>
          <cell r="G25">
            <v>0</v>
          </cell>
          <cell r="H25">
            <v>4.5625E-4</v>
          </cell>
          <cell r="I25">
            <v>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5</v>
          </cell>
          <cell r="R25">
            <v>2.8935185185185184E-4</v>
          </cell>
          <cell r="S25">
            <v>7.4560185185185189E-4</v>
          </cell>
          <cell r="T25">
            <v>180.59994393047381</v>
          </cell>
        </row>
        <row r="26">
          <cell r="B26">
            <v>84</v>
          </cell>
          <cell r="C26" t="str">
            <v>Дулгер Мар'ян Валерійович</v>
          </cell>
          <cell r="D26" t="str">
            <v>ІІІ</v>
          </cell>
          <cell r="E26" t="str">
            <v>Глибоцький район</v>
          </cell>
          <cell r="F26" t="str">
            <v>Глибоцький район</v>
          </cell>
          <cell r="G26">
            <v>0</v>
          </cell>
          <cell r="H26">
            <v>4.790509259259259E-4</v>
          </cell>
          <cell r="I26">
            <v>0</v>
          </cell>
          <cell r="J26">
            <v>3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1</v>
          </cell>
          <cell r="Q26">
            <v>5</v>
          </cell>
          <cell r="R26">
            <v>2.8935185185185184E-4</v>
          </cell>
          <cell r="S26">
            <v>7.6840277777777779E-4</v>
          </cell>
          <cell r="T26">
            <v>186.12279226240537</v>
          </cell>
        </row>
        <row r="27">
          <cell r="B27">
            <v>44</v>
          </cell>
          <cell r="C27" t="str">
            <v>Поляк Євген Васильович</v>
          </cell>
          <cell r="D27" t="str">
            <v>ІІІ</v>
          </cell>
          <cell r="E27" t="str">
            <v>Путильський район</v>
          </cell>
          <cell r="F27" t="str">
            <v>Путильський район</v>
          </cell>
          <cell r="G27">
            <v>0</v>
          </cell>
          <cell r="H27">
            <v>4.5439814814814816E-4</v>
          </cell>
          <cell r="I27">
            <v>5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6</v>
          </cell>
          <cell r="R27">
            <v>3.4722222222222218E-4</v>
          </cell>
          <cell r="S27">
            <v>8.0162037037037029E-4</v>
          </cell>
          <cell r="T27">
            <v>194.16876927389961</v>
          </cell>
        </row>
        <row r="28">
          <cell r="B28">
            <v>118</v>
          </cell>
          <cell r="C28" t="str">
            <v>Манзюк Денис Юрійович</v>
          </cell>
          <cell r="D28" t="str">
            <v>ІІІ</v>
          </cell>
          <cell r="E28" t="str">
            <v>м.Чернівці</v>
          </cell>
          <cell r="F28" t="str">
            <v>ОЦТКЕУМ</v>
          </cell>
          <cell r="G28">
            <v>0</v>
          </cell>
          <cell r="H28">
            <v>4.685185185185185E-4</v>
          </cell>
          <cell r="I28">
            <v>0</v>
          </cell>
          <cell r="J28">
            <v>3</v>
          </cell>
          <cell r="K28">
            <v>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6</v>
          </cell>
          <cell r="R28">
            <v>3.4722222222222218E-4</v>
          </cell>
          <cell r="S28">
            <v>8.1574074074074068E-4</v>
          </cell>
          <cell r="T28">
            <v>197.58901037286233</v>
          </cell>
        </row>
        <row r="29">
          <cell r="B29">
            <v>112</v>
          </cell>
          <cell r="C29" t="str">
            <v>Райлян Леонід Анатолійович</v>
          </cell>
          <cell r="D29" t="str">
            <v>ІІІ</v>
          </cell>
          <cell r="E29" t="str">
            <v>м.Чернівці</v>
          </cell>
          <cell r="F29" t="str">
            <v>ОЦТКЕУМ</v>
          </cell>
          <cell r="G29">
            <v>0</v>
          </cell>
          <cell r="H29">
            <v>4.6238425925925933E-4</v>
          </cell>
          <cell r="I29">
            <v>5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Q29">
            <v>7</v>
          </cell>
          <cell r="R29">
            <v>4.0509259259259258E-4</v>
          </cell>
          <cell r="S29">
            <v>8.6747685185185192E-4</v>
          </cell>
          <cell r="T29">
            <v>210.1205494813569</v>
          </cell>
        </row>
        <row r="30">
          <cell r="B30">
            <v>94</v>
          </cell>
          <cell r="C30" t="str">
            <v>Зеленівський Андріан Едуардович</v>
          </cell>
          <cell r="D30" t="str">
            <v>ІІІ</v>
          </cell>
          <cell r="E30" t="str">
            <v>Глибоцький район</v>
          </cell>
          <cell r="F30" t="str">
            <v>Глибоцький ЦТКСЕУМ</v>
          </cell>
          <cell r="G30">
            <v>0</v>
          </cell>
          <cell r="H30">
            <v>5.2708333333333329E-4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Q30">
            <v>6</v>
          </cell>
          <cell r="R30">
            <v>3.4722222222222218E-4</v>
          </cell>
          <cell r="S30">
            <v>8.7430555555555547E-4</v>
          </cell>
          <cell r="T30">
            <v>211.77460050462571</v>
          </cell>
        </row>
        <row r="31">
          <cell r="B31">
            <v>104</v>
          </cell>
          <cell r="C31" t="str">
            <v>Проданюк Микола Миколайович</v>
          </cell>
          <cell r="D31" t="str">
            <v>ІІІ</v>
          </cell>
          <cell r="E31" t="str">
            <v>Сокирянський район</v>
          </cell>
          <cell r="F31" t="str">
            <v>Сокирянський район</v>
          </cell>
          <cell r="G31">
            <v>0</v>
          </cell>
          <cell r="H31">
            <v>5.8796296296296287E-4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</v>
          </cell>
          <cell r="Q31">
            <v>5</v>
          </cell>
          <cell r="R31">
            <v>2.8935185185185184E-4</v>
          </cell>
          <cell r="S31">
            <v>8.7731481481481471E-4</v>
          </cell>
          <cell r="T31">
            <v>212.50350434538828</v>
          </cell>
        </row>
        <row r="32">
          <cell r="B32">
            <v>51</v>
          </cell>
          <cell r="C32" t="str">
            <v>Лукян Валерій Мірчевич</v>
          </cell>
          <cell r="D32" t="str">
            <v>ІІІ</v>
          </cell>
          <cell r="E32" t="str">
            <v>Новоселицький район</v>
          </cell>
          <cell r="F32" t="str">
            <v>Новоселицький район</v>
          </cell>
          <cell r="G32">
            <v>0</v>
          </cell>
          <cell r="H32">
            <v>5.9108796296296296E-4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3</v>
          </cell>
          <cell r="N32">
            <v>0</v>
          </cell>
          <cell r="O32">
            <v>1</v>
          </cell>
          <cell r="Q32">
            <v>5</v>
          </cell>
          <cell r="R32">
            <v>2.8935185185185184E-4</v>
          </cell>
          <cell r="S32">
            <v>8.804398148148148E-4</v>
          </cell>
          <cell r="T32">
            <v>213.26044294925705</v>
          </cell>
        </row>
        <row r="33">
          <cell r="B33">
            <v>62</v>
          </cell>
          <cell r="C33" t="str">
            <v>Костинюк Роман Романович</v>
          </cell>
          <cell r="D33" t="str">
            <v>ІІІ</v>
          </cell>
          <cell r="E33" t="str">
            <v>Заставнівського району</v>
          </cell>
          <cell r="F33" t="str">
            <v>Заставнівського району</v>
          </cell>
          <cell r="G33">
            <v>0</v>
          </cell>
          <cell r="H33">
            <v>5.9259259259259258E-4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  <cell r="Q33">
            <v>5</v>
          </cell>
          <cell r="R33">
            <v>2.8935185185185184E-4</v>
          </cell>
          <cell r="S33">
            <v>8.8194444444444442E-4</v>
          </cell>
          <cell r="T33">
            <v>213.62489486963833</v>
          </cell>
        </row>
        <row r="34">
          <cell r="B34">
            <v>114</v>
          </cell>
          <cell r="C34" t="str">
            <v>Гуменюк Микола Єдуардович</v>
          </cell>
          <cell r="D34" t="str">
            <v>ІІІ</v>
          </cell>
          <cell r="E34" t="str">
            <v>м.Чернівці</v>
          </cell>
          <cell r="F34" t="str">
            <v>ОЦТКЕУМ</v>
          </cell>
          <cell r="G34">
            <v>0</v>
          </cell>
          <cell r="H34">
            <v>8.443287037037038E-4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Q34">
            <v>2</v>
          </cell>
          <cell r="R34">
            <v>1.1574074074074073E-4</v>
          </cell>
          <cell r="S34">
            <v>9.6006944444444449E-4</v>
          </cell>
          <cell r="T34">
            <v>232.5483599663583</v>
          </cell>
        </row>
        <row r="35">
          <cell r="B35">
            <v>42</v>
          </cell>
          <cell r="C35" t="str">
            <v>Торак Сергій Анатолійович</v>
          </cell>
          <cell r="D35" t="str">
            <v>ІІІ</v>
          </cell>
          <cell r="E35" t="str">
            <v>Путильський район</v>
          </cell>
          <cell r="F35" t="str">
            <v>Путильський район</v>
          </cell>
          <cell r="G35">
            <v>0</v>
          </cell>
          <cell r="H35">
            <v>4.9166666666666662E-4</v>
          </cell>
          <cell r="I35">
            <v>0</v>
          </cell>
          <cell r="J35">
            <v>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  <cell r="Q35">
            <v>9</v>
          </cell>
          <cell r="R35">
            <v>5.2083333333333333E-4</v>
          </cell>
          <cell r="S35">
            <v>1.0124999999999999E-3</v>
          </cell>
          <cell r="T35">
            <v>245.24810765349031</v>
          </cell>
        </row>
        <row r="36">
          <cell r="B36">
            <v>92</v>
          </cell>
          <cell r="C36" t="str">
            <v>Гринку Маріус-Мірча Костянтинович</v>
          </cell>
          <cell r="D36" t="str">
            <v>ІІІ</v>
          </cell>
          <cell r="E36" t="str">
            <v>Глибоцький район</v>
          </cell>
          <cell r="F36" t="str">
            <v>Глибоцький ЦТКСЕУМ</v>
          </cell>
          <cell r="G36">
            <v>0</v>
          </cell>
          <cell r="H36">
            <v>4.9791666666666669E-4</v>
          </cell>
          <cell r="I36">
            <v>0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10</v>
          </cell>
          <cell r="R36">
            <v>5.7870370370370367E-4</v>
          </cell>
          <cell r="S36">
            <v>1.0766203703703704E-3</v>
          </cell>
          <cell r="T36">
            <v>260.77936641435377</v>
          </cell>
        </row>
        <row r="37">
          <cell r="B37">
            <v>54</v>
          </cell>
          <cell r="C37" t="str">
            <v>Романел Данієл Русланович</v>
          </cell>
          <cell r="D37" t="str">
            <v>ІІ</v>
          </cell>
          <cell r="E37" t="str">
            <v>Новоселицький район</v>
          </cell>
          <cell r="F37" t="str">
            <v>Новоселицький район</v>
          </cell>
          <cell r="G37">
            <v>0</v>
          </cell>
          <cell r="H37">
            <v>5.4525462962962958E-4</v>
          </cell>
          <cell r="I37">
            <v>5</v>
          </cell>
          <cell r="J37">
            <v>0</v>
          </cell>
          <cell r="K37">
            <v>0</v>
          </cell>
          <cell r="L37">
            <v>5</v>
          </cell>
          <cell r="M37">
            <v>0</v>
          </cell>
          <cell r="N37">
            <v>0</v>
          </cell>
          <cell r="O37">
            <v>0</v>
          </cell>
          <cell r="Q37">
            <v>10</v>
          </cell>
          <cell r="R37">
            <v>5.7870370370370367E-4</v>
          </cell>
          <cell r="S37">
            <v>1.1239583333333331E-3</v>
          </cell>
          <cell r="T37">
            <v>272.24558452481074</v>
          </cell>
        </row>
        <row r="38">
          <cell r="B38">
            <v>117</v>
          </cell>
          <cell r="C38" t="str">
            <v>Манзюк Анатолій Юрійович</v>
          </cell>
          <cell r="D38" t="str">
            <v>ІІІ</v>
          </cell>
          <cell r="E38" t="str">
            <v>м.Чернівці</v>
          </cell>
          <cell r="F38" t="str">
            <v>ОЦТКЕУМ</v>
          </cell>
          <cell r="G38">
            <v>0</v>
          </cell>
          <cell r="H38">
            <v>4.8587962962962967E-4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10</v>
          </cell>
          <cell r="N38">
            <v>0</v>
          </cell>
          <cell r="O38">
            <v>1</v>
          </cell>
          <cell r="Q38">
            <v>12</v>
          </cell>
          <cell r="R38">
            <v>6.9444444444444436E-4</v>
          </cell>
          <cell r="S38">
            <v>1.1803240740740741E-3</v>
          </cell>
          <cell r="T38">
            <v>285.89851415755538</v>
          </cell>
        </row>
        <row r="39">
          <cell r="B39">
            <v>74</v>
          </cell>
          <cell r="C39" t="str">
            <v>Гуцул Богдан  Станіславович</v>
          </cell>
          <cell r="D39" t="str">
            <v>ІІІ</v>
          </cell>
          <cell r="E39" t="str">
            <v>Сторожинецький район</v>
          </cell>
          <cell r="F39" t="str">
            <v>Сторожинецький район</v>
          </cell>
          <cell r="G39">
            <v>0</v>
          </cell>
          <cell r="H39">
            <v>4.7291666666666662E-4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0</v>
          </cell>
          <cell r="N39">
            <v>10</v>
          </cell>
          <cell r="O39">
            <v>0</v>
          </cell>
          <cell r="Q39">
            <v>14</v>
          </cell>
          <cell r="R39">
            <v>8.1018518518518516E-4</v>
          </cell>
          <cell r="S39">
            <v>1.2831018518518517E-3</v>
          </cell>
          <cell r="T39">
            <v>310.79338379590689</v>
          </cell>
        </row>
        <row r="40">
          <cell r="B40">
            <v>43</v>
          </cell>
          <cell r="C40" t="str">
            <v>Федюк Петро Васильович</v>
          </cell>
          <cell r="D40" t="str">
            <v>ІІІ</v>
          </cell>
          <cell r="E40" t="str">
            <v>Путильський район</v>
          </cell>
          <cell r="F40" t="str">
            <v>Путильський район</v>
          </cell>
          <cell r="G40">
            <v>0</v>
          </cell>
          <cell r="H40">
            <v>4.2696759259259256E-4</v>
          </cell>
          <cell r="I40">
            <v>5</v>
          </cell>
          <cell r="J40">
            <v>3</v>
          </cell>
          <cell r="K40">
            <v>0</v>
          </cell>
          <cell r="L40">
            <v>0</v>
          </cell>
          <cell r="M40">
            <v>0</v>
          </cell>
          <cell r="N40">
            <v>3</v>
          </cell>
          <cell r="O40">
            <v>5</v>
          </cell>
          <cell r="Q40">
            <v>16</v>
          </cell>
          <cell r="R40">
            <v>9.2592592592592585E-4</v>
          </cell>
          <cell r="S40">
            <v>1.3528935185185185E-3</v>
          </cell>
          <cell r="T40">
            <v>327.69834594897674</v>
          </cell>
        </row>
        <row r="41">
          <cell r="B41">
            <v>101</v>
          </cell>
          <cell r="C41" t="str">
            <v>Бузурний Василь Вікторович</v>
          </cell>
          <cell r="D41" t="str">
            <v>ІІІ</v>
          </cell>
          <cell r="E41" t="str">
            <v>Сокирянський район</v>
          </cell>
          <cell r="F41" t="str">
            <v>Сокирянський район</v>
          </cell>
          <cell r="G41">
            <v>0</v>
          </cell>
          <cell r="H41">
            <v>5.6550925925925931E-4</v>
          </cell>
          <cell r="I41">
            <v>0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7</v>
          </cell>
          <cell r="O41">
            <v>6</v>
          </cell>
          <cell r="Q41">
            <v>14</v>
          </cell>
          <cell r="R41">
            <v>8.1018518518518516E-4</v>
          </cell>
          <cell r="S41">
            <v>1.3756944444444446E-3</v>
          </cell>
          <cell r="T41">
            <v>333.22119428090838</v>
          </cell>
        </row>
        <row r="42">
          <cell r="B42">
            <v>116</v>
          </cell>
          <cell r="C42" t="str">
            <v>Горбатюк Олексій Сергійович</v>
          </cell>
          <cell r="D42" t="str">
            <v>ІІІ</v>
          </cell>
          <cell r="E42" t="str">
            <v>м.Чернівці</v>
          </cell>
          <cell r="F42" t="str">
            <v>ОЦТКЕУМ</v>
          </cell>
          <cell r="G42">
            <v>0</v>
          </cell>
          <cell r="H42">
            <v>6.8310185185185184E-4</v>
          </cell>
          <cell r="I42">
            <v>5</v>
          </cell>
          <cell r="J42">
            <v>10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15</v>
          </cell>
          <cell r="R42">
            <v>8.6805555555555551E-4</v>
          </cell>
          <cell r="S42">
            <v>1.5511574074074073E-3</v>
          </cell>
          <cell r="T42">
            <v>375.72189514998598</v>
          </cell>
        </row>
        <row r="43">
          <cell r="B43">
            <v>91</v>
          </cell>
          <cell r="C43" t="str">
            <v>Ілюк Іонуц-Дануц Георгійович</v>
          </cell>
          <cell r="D43" t="str">
            <v>ІІІ</v>
          </cell>
          <cell r="E43" t="str">
            <v>Глибоцький район</v>
          </cell>
          <cell r="F43" t="str">
            <v>Глибоцький ЦТКСЕУМ</v>
          </cell>
          <cell r="G43">
            <v>0</v>
          </cell>
          <cell r="H43">
            <v>6.0960648148148148E-4</v>
          </cell>
          <cell r="I43">
            <v>0</v>
          </cell>
          <cell r="J43">
            <v>6</v>
          </cell>
          <cell r="K43">
            <v>0</v>
          </cell>
          <cell r="L43">
            <v>0</v>
          </cell>
          <cell r="M43">
            <v>10</v>
          </cell>
          <cell r="N43">
            <v>2</v>
          </cell>
          <cell r="O43">
            <v>0</v>
          </cell>
          <cell r="Q43">
            <v>18</v>
          </cell>
          <cell r="R43">
            <v>1.0416666666666667E-3</v>
          </cell>
          <cell r="S43">
            <v>1.6512731481481482E-3</v>
          </cell>
          <cell r="T43">
            <v>399.97196523689377</v>
          </cell>
        </row>
        <row r="44">
          <cell r="B44">
            <v>23</v>
          </cell>
          <cell r="C44" t="str">
            <v>Ослонович Роман Анатолійович</v>
          </cell>
          <cell r="D44" t="str">
            <v>ІІІ</v>
          </cell>
          <cell r="E44" t="str">
            <v>м.Чернівці</v>
          </cell>
          <cell r="F44" t="str">
            <v>м.Чернівці</v>
          </cell>
          <cell r="G44">
            <v>0</v>
          </cell>
          <cell r="H44">
            <v>6.1215277777777776E-4</v>
          </cell>
          <cell r="I44">
            <v>5</v>
          </cell>
          <cell r="J44">
            <v>10</v>
          </cell>
          <cell r="K44">
            <v>0</v>
          </cell>
          <cell r="L44">
            <v>5</v>
          </cell>
          <cell r="M44">
            <v>0</v>
          </cell>
          <cell r="N44">
            <v>0</v>
          </cell>
          <cell r="O44">
            <v>1</v>
          </cell>
          <cell r="Q44">
            <v>21</v>
          </cell>
          <cell r="R44">
            <v>1.2152777777777776E-3</v>
          </cell>
          <cell r="S44">
            <v>1.8274305555555552E-3</v>
          </cell>
          <cell r="T44">
            <v>442.64087468460883</v>
          </cell>
        </row>
        <row r="45">
          <cell r="B45">
            <v>22</v>
          </cell>
          <cell r="C45" t="str">
            <v>Молотковський Артем Ігорович</v>
          </cell>
          <cell r="D45" t="str">
            <v>ІІІ</v>
          </cell>
          <cell r="E45" t="str">
            <v>м.Чернівці</v>
          </cell>
          <cell r="F45" t="str">
            <v>м.Чернівці</v>
          </cell>
          <cell r="G45">
            <v>0</v>
          </cell>
          <cell r="H45">
            <v>6.2337962962962965E-4</v>
          </cell>
          <cell r="I45">
            <v>5</v>
          </cell>
          <cell r="J45">
            <v>10</v>
          </cell>
          <cell r="K45">
            <v>0</v>
          </cell>
          <cell r="L45">
            <v>0</v>
          </cell>
          <cell r="M45">
            <v>1</v>
          </cell>
          <cell r="N45">
            <v>4</v>
          </cell>
          <cell r="O45">
            <v>6</v>
          </cell>
          <cell r="Q45">
            <v>26</v>
          </cell>
          <cell r="R45">
            <v>1.5046296296296294E-3</v>
          </cell>
          <cell r="S45">
            <v>2.1280092592592592E-3</v>
          </cell>
          <cell r="T45">
            <v>515.44715447154465</v>
          </cell>
        </row>
        <row r="46">
          <cell r="B46">
            <v>115</v>
          </cell>
          <cell r="C46" t="str">
            <v>Гуменюк Володимир Єдуардович</v>
          </cell>
          <cell r="D46" t="str">
            <v>ІІІ</v>
          </cell>
          <cell r="E46" t="str">
            <v>м.Чернівці</v>
          </cell>
          <cell r="F46" t="str">
            <v>ОЦТКЕУМ</v>
          </cell>
          <cell r="G46">
            <v>0</v>
          </cell>
          <cell r="H46">
            <v>6.5995370370370372E-4</v>
          </cell>
          <cell r="I46">
            <v>0</v>
          </cell>
          <cell r="J46">
            <v>10</v>
          </cell>
          <cell r="K46">
            <v>0</v>
          </cell>
          <cell r="L46">
            <v>0</v>
          </cell>
          <cell r="M46">
            <v>15</v>
          </cell>
          <cell r="N46">
            <v>0</v>
          </cell>
          <cell r="O46">
            <v>1</v>
          </cell>
          <cell r="Q46">
            <v>26</v>
          </cell>
          <cell r="R46">
            <v>1.5046296296296294E-3</v>
          </cell>
          <cell r="S46">
            <v>2.164583333333333E-3</v>
          </cell>
          <cell r="T46">
            <v>524.30613961312019</v>
          </cell>
        </row>
        <row r="47">
          <cell r="B47">
            <v>65</v>
          </cell>
          <cell r="C47" t="str">
            <v>Городенський Микола Тарасович</v>
          </cell>
          <cell r="D47" t="str">
            <v>ІІІ</v>
          </cell>
          <cell r="E47" t="str">
            <v>Заставнівського району</v>
          </cell>
          <cell r="F47" t="str">
            <v>Заставнівського району</v>
          </cell>
          <cell r="G47">
            <v>0</v>
          </cell>
          <cell r="H47">
            <v>7.2893518518518522E-4</v>
          </cell>
          <cell r="I47">
            <v>0</v>
          </cell>
          <cell r="J47">
            <v>10</v>
          </cell>
          <cell r="K47">
            <v>2</v>
          </cell>
          <cell r="L47">
            <v>3</v>
          </cell>
          <cell r="M47">
            <v>10</v>
          </cell>
          <cell r="N47">
            <v>0</v>
          </cell>
          <cell r="O47">
            <v>2</v>
          </cell>
          <cell r="Q47">
            <v>27</v>
          </cell>
          <cell r="R47">
            <v>1.5624999999999999E-3</v>
          </cell>
          <cell r="S47">
            <v>2.291435185185185E-3</v>
          </cell>
          <cell r="T47">
            <v>555.03223997757209</v>
          </cell>
        </row>
        <row r="48">
          <cell r="B48">
            <v>102</v>
          </cell>
          <cell r="C48" t="str">
            <v>Бурдейний Роман Валерійович</v>
          </cell>
          <cell r="D48" t="str">
            <v>ІІІ</v>
          </cell>
          <cell r="E48" t="str">
            <v>Сокирянський район</v>
          </cell>
          <cell r="F48" t="str">
            <v>Сокирянський район</v>
          </cell>
          <cell r="G48">
            <v>0</v>
          </cell>
          <cell r="H48">
            <v>7.0648148148148154E-4</v>
          </cell>
          <cell r="I48">
            <v>0</v>
          </cell>
          <cell r="J48">
            <v>10</v>
          </cell>
          <cell r="K48">
            <v>4</v>
          </cell>
          <cell r="L48">
            <v>0</v>
          </cell>
          <cell r="M48">
            <v>10</v>
          </cell>
          <cell r="N48">
            <v>6</v>
          </cell>
          <cell r="O48">
            <v>1</v>
          </cell>
          <cell r="Q48">
            <v>31</v>
          </cell>
          <cell r="R48">
            <v>1.7939814814814813E-3</v>
          </cell>
          <cell r="S48">
            <v>2.500462962962963E-3</v>
          </cell>
          <cell r="T48">
            <v>605.66302214746293</v>
          </cell>
        </row>
        <row r="49">
          <cell r="B49">
            <v>72</v>
          </cell>
          <cell r="C49" t="str">
            <v>Гуль Олег Романович</v>
          </cell>
          <cell r="D49" t="str">
            <v>ІІІ</v>
          </cell>
          <cell r="E49" t="str">
            <v>Сторожинецький район</v>
          </cell>
          <cell r="F49" t="str">
            <v>Сторожинецький район</v>
          </cell>
          <cell r="G49">
            <v>0</v>
          </cell>
          <cell r="H49">
            <v>8.6273148148148136E-4</v>
          </cell>
          <cell r="I49">
            <v>5</v>
          </cell>
          <cell r="J49">
            <v>10</v>
          </cell>
          <cell r="K49">
            <v>2</v>
          </cell>
          <cell r="L49">
            <v>5</v>
          </cell>
          <cell r="M49">
            <v>10</v>
          </cell>
          <cell r="N49">
            <v>10</v>
          </cell>
          <cell r="O49">
            <v>1</v>
          </cell>
          <cell r="Q49">
            <v>43</v>
          </cell>
          <cell r="R49">
            <v>2.4884259259259256E-3</v>
          </cell>
          <cell r="S49">
            <v>3.3511574074074069E-3</v>
          </cell>
          <cell r="T49">
            <v>811.71853097841313</v>
          </cell>
        </row>
        <row r="50">
          <cell r="B50">
            <v>113</v>
          </cell>
          <cell r="C50" t="str">
            <v>Гульчак Микола Романович</v>
          </cell>
          <cell r="D50" t="str">
            <v>ІІІ</v>
          </cell>
          <cell r="E50" t="str">
            <v>м.Чернівці</v>
          </cell>
          <cell r="F50" t="str">
            <v>ОЦТКЕУМ</v>
          </cell>
          <cell r="G50">
            <v>0</v>
          </cell>
          <cell r="H50" t="str">
            <v>DS</v>
          </cell>
          <cell r="Q50">
            <v>0</v>
          </cell>
          <cell r="R50">
            <v>0</v>
          </cell>
          <cell r="S50" t="e">
            <v>#VALUE!</v>
          </cell>
          <cell r="T50" t="e">
            <v>#VALUE!</v>
          </cell>
        </row>
      </sheetData>
      <sheetData sheetId="9">
        <row r="8">
          <cell r="T8" t="str">
            <v>Ранг дистанції</v>
          </cell>
        </row>
        <row r="9">
          <cell r="C9" t="str">
            <v>Дівчата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Колія</v>
          </cell>
          <cell r="K10" t="str">
            <v>Змійка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Відносний результат</v>
          </cell>
        </row>
        <row r="11">
          <cell r="B11">
            <v>25</v>
          </cell>
          <cell r="C11" t="str">
            <v>Величко Юлія Іллівна</v>
          </cell>
          <cell r="D11" t="str">
            <v>ІІІ</v>
          </cell>
          <cell r="E11" t="str">
            <v>м.Чернівці</v>
          </cell>
          <cell r="F11" t="str">
            <v>м.Чернівці</v>
          </cell>
          <cell r="G11">
            <v>0</v>
          </cell>
          <cell r="H11">
            <v>6.4108796296296299E-4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Q11">
            <v>1</v>
          </cell>
          <cell r="R11">
            <v>5.7870370370370366E-5</v>
          </cell>
          <cell r="S11">
            <v>6.9895833333333333E-4</v>
          </cell>
          <cell r="T11">
            <v>100</v>
          </cell>
        </row>
        <row r="12">
          <cell r="B12">
            <v>85</v>
          </cell>
          <cell r="C12" t="str">
            <v>Варварюк Світлана Георгіївна</v>
          </cell>
          <cell r="D12" t="str">
            <v>ІІІ</v>
          </cell>
          <cell r="E12" t="str">
            <v>Глибоцький район</v>
          </cell>
          <cell r="F12" t="str">
            <v>Глибоцький район</v>
          </cell>
          <cell r="G12">
            <v>0</v>
          </cell>
          <cell r="H12">
            <v>5.7060185185185187E-4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Q12">
            <v>4</v>
          </cell>
          <cell r="R12">
            <v>2.3148148148148146E-4</v>
          </cell>
          <cell r="S12">
            <v>8.0208333333333336E-4</v>
          </cell>
          <cell r="T12">
            <v>114.75409836065573</v>
          </cell>
        </row>
        <row r="13">
          <cell r="B13">
            <v>64</v>
          </cell>
          <cell r="C13" t="str">
            <v>Бурега Христина Анатолівна</v>
          </cell>
          <cell r="D13" t="str">
            <v>ІІІ</v>
          </cell>
          <cell r="E13" t="str">
            <v>Заставнівського району</v>
          </cell>
          <cell r="F13" t="str">
            <v>Заставнівського району</v>
          </cell>
          <cell r="G13">
            <v>0</v>
          </cell>
          <cell r="H13">
            <v>6.5590277777777782E-4</v>
          </cell>
          <cell r="I13">
            <v>0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1</v>
          </cell>
          <cell r="Q13">
            <v>4</v>
          </cell>
          <cell r="R13">
            <v>2.3148148148148146E-4</v>
          </cell>
          <cell r="S13">
            <v>8.8738425925925931E-4</v>
          </cell>
          <cell r="T13">
            <v>126.95810564663023</v>
          </cell>
        </row>
        <row r="14">
          <cell r="B14">
            <v>63</v>
          </cell>
          <cell r="C14" t="str">
            <v>Цибуляк Марічка Сергіївна</v>
          </cell>
          <cell r="D14" t="str">
            <v>ІІІ</v>
          </cell>
          <cell r="E14" t="str">
            <v>Заставнівського району</v>
          </cell>
          <cell r="F14" t="str">
            <v>Заставнівського району</v>
          </cell>
          <cell r="G14">
            <v>0</v>
          </cell>
          <cell r="H14">
            <v>6.671296296296296E-4</v>
          </cell>
          <cell r="I14">
            <v>0</v>
          </cell>
          <cell r="J14">
            <v>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7</v>
          </cell>
          <cell r="R14">
            <v>4.0509259259259258E-4</v>
          </cell>
          <cell r="S14">
            <v>1.0722222222222222E-3</v>
          </cell>
          <cell r="T14">
            <v>153.40288127173375</v>
          </cell>
        </row>
        <row r="15">
          <cell r="B15">
            <v>56</v>
          </cell>
          <cell r="C15" t="str">
            <v>Гульпе Марта Юрієвна</v>
          </cell>
          <cell r="D15" t="str">
            <v>ІІ</v>
          </cell>
          <cell r="E15" t="str">
            <v>Новоселицький район</v>
          </cell>
          <cell r="F15" t="str">
            <v>Новоселицький район</v>
          </cell>
          <cell r="G15">
            <v>0</v>
          </cell>
          <cell r="H15">
            <v>6.2800925925925925E-4</v>
          </cell>
          <cell r="I15">
            <v>0</v>
          </cell>
          <cell r="J15">
            <v>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  <cell r="Q15">
            <v>11</v>
          </cell>
          <cell r="R15">
            <v>6.3657407407407402E-4</v>
          </cell>
          <cell r="S15">
            <v>1.2645833333333333E-3</v>
          </cell>
          <cell r="T15">
            <v>180.92399403874813</v>
          </cell>
        </row>
        <row r="16">
          <cell r="B16">
            <v>55</v>
          </cell>
          <cell r="C16" t="str">
            <v>Геба Анна Юріївна</v>
          </cell>
          <cell r="D16" t="str">
            <v>ІІІ</v>
          </cell>
          <cell r="E16" t="str">
            <v>Новоселицький район</v>
          </cell>
          <cell r="F16" t="str">
            <v>Новоселицький район</v>
          </cell>
          <cell r="G16">
            <v>0</v>
          </cell>
          <cell r="H16">
            <v>6.7245370370370375E-4</v>
          </cell>
          <cell r="I16">
            <v>0</v>
          </cell>
          <cell r="J16">
            <v>0</v>
          </cell>
          <cell r="K16">
            <v>5</v>
          </cell>
          <cell r="L16">
            <v>1</v>
          </cell>
          <cell r="M16">
            <v>0</v>
          </cell>
          <cell r="N16">
            <v>4</v>
          </cell>
          <cell r="O16">
            <v>5</v>
          </cell>
          <cell r="Q16">
            <v>15</v>
          </cell>
          <cell r="R16">
            <v>8.6805555555555551E-4</v>
          </cell>
          <cell r="S16">
            <v>1.5405092592592593E-3</v>
          </cell>
          <cell r="T16">
            <v>220.4007285974499</v>
          </cell>
        </row>
        <row r="17">
          <cell r="B17">
            <v>86</v>
          </cell>
          <cell r="C17" t="str">
            <v>Кирчу Марія Георгіївна</v>
          </cell>
          <cell r="D17" t="str">
            <v>ІІІ</v>
          </cell>
          <cell r="E17" t="str">
            <v>Глибоцький район</v>
          </cell>
          <cell r="F17" t="str">
            <v>Глибоцький район</v>
          </cell>
          <cell r="G17">
            <v>0</v>
          </cell>
          <cell r="H17">
            <v>6.8159722222222222E-4</v>
          </cell>
          <cell r="I17">
            <v>5</v>
          </cell>
          <cell r="J17">
            <v>0</v>
          </cell>
          <cell r="K17">
            <v>7</v>
          </cell>
          <cell r="L17">
            <v>0</v>
          </cell>
          <cell r="M17">
            <v>0</v>
          </cell>
          <cell r="N17">
            <v>2</v>
          </cell>
          <cell r="O17">
            <v>1</v>
          </cell>
          <cell r="Q17">
            <v>15</v>
          </cell>
          <cell r="R17">
            <v>8.6805555555555551E-4</v>
          </cell>
          <cell r="S17">
            <v>1.5496527777777778E-3</v>
          </cell>
          <cell r="T17">
            <v>221.70889220069546</v>
          </cell>
        </row>
        <row r="18">
          <cell r="B18">
            <v>46</v>
          </cell>
          <cell r="C18" t="str">
            <v>Маковійчук Оксана Миколаївна</v>
          </cell>
          <cell r="D18" t="str">
            <v>ІІІ</v>
          </cell>
          <cell r="E18" t="str">
            <v>Путильський район</v>
          </cell>
          <cell r="F18" t="str">
            <v>Путильський район</v>
          </cell>
          <cell r="G18">
            <v>0</v>
          </cell>
          <cell r="H18">
            <v>6.4652777777777777E-4</v>
          </cell>
          <cell r="I18">
            <v>5</v>
          </cell>
          <cell r="J18">
            <v>8</v>
          </cell>
          <cell r="K18">
            <v>0</v>
          </cell>
          <cell r="L18">
            <v>5</v>
          </cell>
          <cell r="M18">
            <v>0</v>
          </cell>
          <cell r="N18">
            <v>0</v>
          </cell>
          <cell r="O18">
            <v>0</v>
          </cell>
          <cell r="Q18">
            <v>18</v>
          </cell>
          <cell r="R18">
            <v>1.0416666666666667E-3</v>
          </cell>
          <cell r="S18">
            <v>1.6881944444444444E-3</v>
          </cell>
          <cell r="T18">
            <v>241.53005464480876</v>
          </cell>
        </row>
        <row r="19">
          <cell r="B19">
            <v>45</v>
          </cell>
          <cell r="C19" t="str">
            <v>Снігур Марина Василівна</v>
          </cell>
          <cell r="D19" t="str">
            <v>ІІІ</v>
          </cell>
          <cell r="E19" t="str">
            <v>Путильський район</v>
          </cell>
          <cell r="F19" t="str">
            <v>Путильський район</v>
          </cell>
          <cell r="G19">
            <v>0</v>
          </cell>
          <cell r="H19">
            <v>7.7418981481481479E-4</v>
          </cell>
          <cell r="I19">
            <v>5</v>
          </cell>
          <cell r="J19">
            <v>7</v>
          </cell>
          <cell r="K19">
            <v>0</v>
          </cell>
          <cell r="L19">
            <v>5</v>
          </cell>
          <cell r="M19">
            <v>1</v>
          </cell>
          <cell r="N19">
            <v>0</v>
          </cell>
          <cell r="O19">
            <v>2</v>
          </cell>
          <cell r="Q19">
            <v>20</v>
          </cell>
          <cell r="R19">
            <v>1.1574074074074073E-3</v>
          </cell>
          <cell r="S19">
            <v>1.9315972222222221E-3</v>
          </cell>
          <cell r="T19">
            <v>276.35370094386491</v>
          </cell>
        </row>
        <row r="20">
          <cell r="B20">
            <v>105</v>
          </cell>
          <cell r="C20" t="str">
            <v>Погребняк Вікторія Русланівна</v>
          </cell>
          <cell r="D20" t="str">
            <v>ІІІ</v>
          </cell>
          <cell r="E20" t="str">
            <v>Сокирянський район</v>
          </cell>
          <cell r="F20" t="str">
            <v>Сокирянський район</v>
          </cell>
          <cell r="G20">
            <v>0</v>
          </cell>
          <cell r="H20">
            <v>1.0046296296296298E-3</v>
          </cell>
          <cell r="I20">
            <v>5</v>
          </cell>
          <cell r="J20">
            <v>10</v>
          </cell>
          <cell r="K20">
            <v>1</v>
          </cell>
          <cell r="L20">
            <v>0</v>
          </cell>
          <cell r="M20">
            <v>1</v>
          </cell>
          <cell r="N20">
            <v>7</v>
          </cell>
          <cell r="O20">
            <v>0</v>
          </cell>
          <cell r="Q20">
            <v>24</v>
          </cell>
          <cell r="R20">
            <v>1.3888888888888887E-3</v>
          </cell>
          <cell r="S20">
            <v>2.3935185185185188E-3</v>
          </cell>
          <cell r="T20">
            <v>342.44080145719494</v>
          </cell>
        </row>
        <row r="21">
          <cell r="B21">
            <v>93</v>
          </cell>
          <cell r="C21" t="str">
            <v>Кушнир Данієла-Олена Віталівна</v>
          </cell>
          <cell r="D21" t="str">
            <v>ІІІ</v>
          </cell>
          <cell r="E21" t="str">
            <v>Глибоцький район</v>
          </cell>
          <cell r="F21" t="str">
            <v>Глибоцький ЦТКСЕУМ</v>
          </cell>
          <cell r="G21">
            <v>0</v>
          </cell>
          <cell r="H21">
            <v>8.6956018518518513E-4</v>
          </cell>
          <cell r="I21">
            <v>0</v>
          </cell>
          <cell r="J21">
            <v>10</v>
          </cell>
          <cell r="K21">
            <v>5</v>
          </cell>
          <cell r="L21">
            <v>1</v>
          </cell>
          <cell r="M21">
            <v>0</v>
          </cell>
          <cell r="N21">
            <v>10</v>
          </cell>
          <cell r="O21">
            <v>5</v>
          </cell>
          <cell r="Q21">
            <v>31</v>
          </cell>
          <cell r="R21">
            <v>1.7939814814814813E-3</v>
          </cell>
          <cell r="S21">
            <v>2.6635416666666665E-3</v>
          </cell>
          <cell r="T21">
            <v>381.07302533532038</v>
          </cell>
        </row>
        <row r="22">
          <cell r="B22">
            <v>76</v>
          </cell>
          <cell r="C22" t="str">
            <v>Наліпко Аліна Сергіївна</v>
          </cell>
          <cell r="D22" t="str">
            <v>ІІІ</v>
          </cell>
          <cell r="E22" t="str">
            <v>Сторожинецький район</v>
          </cell>
          <cell r="F22" t="str">
            <v>Сторожинецький район</v>
          </cell>
          <cell r="G22">
            <v>0</v>
          </cell>
          <cell r="H22">
            <v>1.0099537037037037E-3</v>
          </cell>
          <cell r="I22">
            <v>5</v>
          </cell>
          <cell r="J22">
            <v>9</v>
          </cell>
          <cell r="K22">
            <v>1</v>
          </cell>
          <cell r="L22">
            <v>0</v>
          </cell>
          <cell r="M22">
            <v>10</v>
          </cell>
          <cell r="N22">
            <v>8</v>
          </cell>
          <cell r="O22">
            <v>5</v>
          </cell>
          <cell r="Q22">
            <v>38</v>
          </cell>
          <cell r="R22">
            <v>2.1990740740740738E-3</v>
          </cell>
          <cell r="S22">
            <v>3.2090277777777777E-3</v>
          </cell>
          <cell r="T22">
            <v>459.11574764033782</v>
          </cell>
        </row>
        <row r="23">
          <cell r="B23">
            <v>21</v>
          </cell>
          <cell r="C23" t="str">
            <v>Велущак Христина Сергіївна</v>
          </cell>
          <cell r="D23" t="str">
            <v>ІІІ</v>
          </cell>
          <cell r="E23" t="str">
            <v>м.Чернівці</v>
          </cell>
          <cell r="F23" t="str">
            <v>м.Чернівці</v>
          </cell>
          <cell r="G23">
            <v>0</v>
          </cell>
          <cell r="H23" t="str">
            <v>DS</v>
          </cell>
          <cell r="Q23">
            <v>0</v>
          </cell>
          <cell r="R23">
            <v>0</v>
          </cell>
          <cell r="S23" t="e">
            <v>#VALUE!</v>
          </cell>
          <cell r="T23" t="e">
            <v>#VALUE!</v>
          </cell>
        </row>
      </sheetData>
      <sheetData sheetId="10">
        <row r="9">
          <cell r="F9" t="str">
            <v>Дівчата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Штрафний час</v>
          </cell>
          <cell r="J10" t="str">
            <v>Час на дистанції</v>
          </cell>
          <cell r="K10" t="str">
            <v>Результат</v>
          </cell>
          <cell r="L10" t="str">
            <v>Відносний результат</v>
          </cell>
        </row>
        <row r="11">
          <cell r="B11">
            <v>63</v>
          </cell>
          <cell r="C11" t="str">
            <v>Цибуляк Марічка Сергіївна</v>
          </cell>
          <cell r="D11" t="str">
            <v>ІІІ</v>
          </cell>
          <cell r="E11" t="str">
            <v>Заставнівського району</v>
          </cell>
          <cell r="F11" t="str">
            <v>Заставнівського району</v>
          </cell>
          <cell r="G11">
            <v>0</v>
          </cell>
          <cell r="I11">
            <v>0</v>
          </cell>
          <cell r="J11">
            <v>3.5185185185185185E-3</v>
          </cell>
          <cell r="K11">
            <v>3.5185185185185185E-3</v>
          </cell>
          <cell r="L11">
            <v>100</v>
          </cell>
        </row>
        <row r="12">
          <cell r="B12">
            <v>56</v>
          </cell>
          <cell r="C12" t="str">
            <v>Гульпе Марта Юрієвна</v>
          </cell>
          <cell r="D12" t="str">
            <v>ІІ</v>
          </cell>
          <cell r="E12" t="str">
            <v>Новоселицький район</v>
          </cell>
          <cell r="F12" t="str">
            <v>Новоселицький район</v>
          </cell>
          <cell r="G12">
            <v>0</v>
          </cell>
          <cell r="H12">
            <v>7</v>
          </cell>
          <cell r="I12">
            <v>4.0509259259259258E-4</v>
          </cell>
          <cell r="J12">
            <v>3.5532407407407405E-3</v>
          </cell>
          <cell r="K12">
            <v>3.9583333333333328E-3</v>
          </cell>
          <cell r="L12">
            <v>112.49999999999997</v>
          </cell>
        </row>
        <row r="13">
          <cell r="B13">
            <v>85</v>
          </cell>
          <cell r="C13" t="str">
            <v>Варварюк Світлана Георгіївна</v>
          </cell>
          <cell r="D13" t="str">
            <v>ІІІ</v>
          </cell>
          <cell r="E13" t="str">
            <v>Глибоцький район</v>
          </cell>
          <cell r="F13" t="str">
            <v>Глибоцький район</v>
          </cell>
          <cell r="G13">
            <v>0</v>
          </cell>
          <cell r="H13">
            <v>3</v>
          </cell>
          <cell r="I13">
            <v>1.7361111111111109E-4</v>
          </cell>
          <cell r="J13">
            <v>3.9236111111111112E-3</v>
          </cell>
          <cell r="K13">
            <v>4.0972222222222226E-3</v>
          </cell>
          <cell r="L13">
            <v>116.44736842105263</v>
          </cell>
        </row>
        <row r="14">
          <cell r="B14">
            <v>25</v>
          </cell>
          <cell r="C14" t="str">
            <v>Величко Юлія Іллівна</v>
          </cell>
          <cell r="D14" t="str">
            <v>ІІІ</v>
          </cell>
          <cell r="E14" t="str">
            <v>м.Чернівці</v>
          </cell>
          <cell r="F14" t="str">
            <v>м.Чернівці</v>
          </cell>
          <cell r="G14">
            <v>0</v>
          </cell>
          <cell r="I14">
            <v>0</v>
          </cell>
          <cell r="J14">
            <v>4.1782407407407402E-3</v>
          </cell>
          <cell r="K14">
            <v>4.1782407407407402E-3</v>
          </cell>
          <cell r="L14">
            <v>118.74999999999997</v>
          </cell>
        </row>
        <row r="15">
          <cell r="B15">
            <v>21</v>
          </cell>
          <cell r="C15" t="str">
            <v>Велущак Христина Сергіївна</v>
          </cell>
          <cell r="D15" t="str">
            <v>ІІІ</v>
          </cell>
          <cell r="E15" t="str">
            <v>м.Чернівці</v>
          </cell>
          <cell r="F15" t="str">
            <v>м.Чернівці</v>
          </cell>
          <cell r="G15">
            <v>0</v>
          </cell>
          <cell r="I15">
            <v>0</v>
          </cell>
          <cell r="J15">
            <v>4.5254629629629629E-3</v>
          </cell>
          <cell r="K15">
            <v>4.5254629629629629E-3</v>
          </cell>
          <cell r="L15">
            <v>128.61842105263156</v>
          </cell>
        </row>
        <row r="16">
          <cell r="B16">
            <v>64</v>
          </cell>
          <cell r="C16" t="str">
            <v>Бурега Христина Анатолівна</v>
          </cell>
          <cell r="D16" t="str">
            <v>ІІІ</v>
          </cell>
          <cell r="E16" t="str">
            <v>Заставнівського району</v>
          </cell>
          <cell r="F16" t="str">
            <v>Заставнівського району</v>
          </cell>
          <cell r="G16">
            <v>0</v>
          </cell>
          <cell r="H16">
            <v>7</v>
          </cell>
          <cell r="I16">
            <v>4.0509259259259258E-4</v>
          </cell>
          <cell r="J16">
            <v>4.1898148148148146E-3</v>
          </cell>
          <cell r="K16">
            <v>4.5949074074074069E-3</v>
          </cell>
          <cell r="L16">
            <v>130.59210526315786</v>
          </cell>
        </row>
        <row r="17">
          <cell r="B17">
            <v>93</v>
          </cell>
          <cell r="C17" t="str">
            <v>Кушнир Данієла-Олена Віталівна</v>
          </cell>
          <cell r="D17" t="str">
            <v>ІІІ</v>
          </cell>
          <cell r="E17" t="str">
            <v>Глибоцький район</v>
          </cell>
          <cell r="F17" t="str">
            <v>Глибоцький ЦТКСЕУМ</v>
          </cell>
          <cell r="G17">
            <v>0</v>
          </cell>
          <cell r="H17">
            <v>13</v>
          </cell>
          <cell r="I17">
            <v>7.5231481481481471E-4</v>
          </cell>
          <cell r="J17">
            <v>4.4444444444444444E-3</v>
          </cell>
          <cell r="K17">
            <v>5.1967592592592595E-3</v>
          </cell>
          <cell r="L17">
            <v>147.69736842105263</v>
          </cell>
        </row>
        <row r="18">
          <cell r="B18">
            <v>46</v>
          </cell>
          <cell r="C18" t="str">
            <v>Маковійчук Оксана Миколаївна</v>
          </cell>
          <cell r="D18" t="str">
            <v>ІІІ</v>
          </cell>
          <cell r="E18" t="str">
            <v>Путильський район</v>
          </cell>
          <cell r="F18" t="str">
            <v>Путильський район</v>
          </cell>
          <cell r="G18">
            <v>0</v>
          </cell>
          <cell r="H18">
            <v>20</v>
          </cell>
          <cell r="I18">
            <v>1.1574074074074073E-3</v>
          </cell>
          <cell r="J18">
            <v>4.6759259259259263E-3</v>
          </cell>
          <cell r="K18">
            <v>5.8333333333333336E-3</v>
          </cell>
          <cell r="L18">
            <v>165.78947368421052</v>
          </cell>
        </row>
        <row r="19">
          <cell r="B19">
            <v>86</v>
          </cell>
          <cell r="C19" t="str">
            <v>Кирчу Марія Георгіївна</v>
          </cell>
          <cell r="D19" t="str">
            <v>ІІІ</v>
          </cell>
          <cell r="E19" t="str">
            <v>Глибоцький район</v>
          </cell>
          <cell r="F19" t="str">
            <v>Глибоцький район</v>
          </cell>
          <cell r="G19">
            <v>0</v>
          </cell>
          <cell r="H19">
            <v>30</v>
          </cell>
          <cell r="I19">
            <v>1.736111111111111E-3</v>
          </cell>
          <cell r="J19">
            <v>4.1203703703703706E-3</v>
          </cell>
          <cell r="K19">
            <v>5.8564814814814816E-3</v>
          </cell>
          <cell r="L19">
            <v>166.44736842105263</v>
          </cell>
        </row>
        <row r="20">
          <cell r="B20">
            <v>45</v>
          </cell>
          <cell r="C20" t="str">
            <v>Снігур Марина Василівна</v>
          </cell>
          <cell r="D20" t="str">
            <v>ІІІ</v>
          </cell>
          <cell r="E20" t="str">
            <v>Путильський район</v>
          </cell>
          <cell r="F20" t="str">
            <v>Путильський район</v>
          </cell>
          <cell r="G20">
            <v>0</v>
          </cell>
          <cell r="H20">
            <v>21</v>
          </cell>
          <cell r="I20">
            <v>1.2152777777777776E-3</v>
          </cell>
          <cell r="J20">
            <v>4.9074074074074072E-3</v>
          </cell>
          <cell r="K20">
            <v>6.122685185185185E-3</v>
          </cell>
          <cell r="L20">
            <v>174.01315789473685</v>
          </cell>
        </row>
        <row r="21">
          <cell r="B21">
            <v>55</v>
          </cell>
          <cell r="C21" t="str">
            <v>Геба Анна Юріївна</v>
          </cell>
          <cell r="D21" t="str">
            <v>ІІІ</v>
          </cell>
          <cell r="E21" t="str">
            <v>Новоселицький район</v>
          </cell>
          <cell r="F21" t="str">
            <v>Новоселицький район</v>
          </cell>
          <cell r="G21">
            <v>0</v>
          </cell>
          <cell r="H21">
            <v>30</v>
          </cell>
          <cell r="I21">
            <v>1.736111111111111E-3</v>
          </cell>
          <cell r="J21">
            <v>4.5717592592592589E-3</v>
          </cell>
          <cell r="K21">
            <v>6.3078703703703699E-3</v>
          </cell>
          <cell r="L21">
            <v>179.27631578947367</v>
          </cell>
        </row>
        <row r="22">
          <cell r="B22">
            <v>76</v>
          </cell>
          <cell r="C22" t="str">
            <v>Наліпко Аліна Сергіївна</v>
          </cell>
          <cell r="D22" t="str">
            <v>ІІІ</v>
          </cell>
          <cell r="E22" t="str">
            <v>Сторожинецький район</v>
          </cell>
          <cell r="F22" t="str">
            <v>Сторожинецький район</v>
          </cell>
          <cell r="G22">
            <v>0</v>
          </cell>
          <cell r="H22">
            <v>24</v>
          </cell>
          <cell r="I22">
            <v>1.3888888888888887E-3</v>
          </cell>
          <cell r="J22">
            <v>6.1574074074074074E-3</v>
          </cell>
          <cell r="K22">
            <v>7.5462962962962957E-3</v>
          </cell>
          <cell r="L22">
            <v>214.47368421052627</v>
          </cell>
        </row>
        <row r="23">
          <cell r="B23">
            <v>105</v>
          </cell>
          <cell r="C23" t="str">
            <v>Погребняк Вікторія Русланівна</v>
          </cell>
          <cell r="D23" t="str">
            <v>ІІІ</v>
          </cell>
          <cell r="E23" t="str">
            <v>Сокирянський район</v>
          </cell>
          <cell r="F23" t="str">
            <v>Сокирянський район</v>
          </cell>
          <cell r="G23">
            <v>0</v>
          </cell>
          <cell r="H23">
            <v>2</v>
          </cell>
          <cell r="I23">
            <v>1.1574074074074073E-4</v>
          </cell>
          <cell r="J23">
            <v>1.03125E-2</v>
          </cell>
          <cell r="K23">
            <v>1.0428240740740741E-2</v>
          </cell>
          <cell r="L23">
            <v>296.38157894736844</v>
          </cell>
        </row>
      </sheetData>
      <sheetData sheetId="11">
        <row r="9">
          <cell r="F9" t="str">
            <v>Хлопці</v>
          </cell>
        </row>
        <row r="10">
          <cell r="B10" t="str">
            <v>№</v>
          </cell>
          <cell r="C10" t="str">
            <v xml:space="preserve">Призвіще учасників </v>
          </cell>
          <cell r="D10" t="str">
            <v xml:space="preserve"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Час старту</v>
          </cell>
          <cell r="J10" t="str">
            <v>Час фінішу</v>
          </cell>
          <cell r="K10" t="str">
            <v>Штрафний час</v>
          </cell>
          <cell r="L10" t="str">
            <v>Час на дистанції</v>
          </cell>
          <cell r="M10" t="str">
            <v>Результат</v>
          </cell>
          <cell r="N10" t="str">
            <v>Відносний результат</v>
          </cell>
        </row>
        <row r="11">
          <cell r="B11">
            <v>111</v>
          </cell>
          <cell r="C11" t="str">
            <v>Чекман Максим Олегович</v>
          </cell>
          <cell r="D11" t="str">
            <v>ІІ</v>
          </cell>
          <cell r="E11" t="str">
            <v>м.Чернівці</v>
          </cell>
          <cell r="F11" t="str">
            <v>ОЦТКЕУМ</v>
          </cell>
          <cell r="G11">
            <v>0</v>
          </cell>
          <cell r="K11">
            <v>0</v>
          </cell>
          <cell r="L11">
            <v>2.0486111111111113E-3</v>
          </cell>
          <cell r="M11">
            <v>2.0486111111111113E-3</v>
          </cell>
          <cell r="N11">
            <v>100</v>
          </cell>
        </row>
        <row r="12">
          <cell r="B12">
            <v>118</v>
          </cell>
          <cell r="C12" t="str">
            <v>Манзюк Денис Юрійович</v>
          </cell>
          <cell r="D12" t="str">
            <v>ІІІ</v>
          </cell>
          <cell r="E12" t="str">
            <v>м.Чернівці</v>
          </cell>
          <cell r="F12" t="str">
            <v>ОЦТКЕУМ</v>
          </cell>
          <cell r="G12">
            <v>0</v>
          </cell>
          <cell r="K12">
            <v>0</v>
          </cell>
          <cell r="L12">
            <v>2.1180555555555553E-3</v>
          </cell>
          <cell r="M12">
            <v>2.1180555555555553E-3</v>
          </cell>
          <cell r="N12">
            <v>103.38983050847455</v>
          </cell>
        </row>
        <row r="13">
          <cell r="B13">
            <v>104</v>
          </cell>
          <cell r="C13" t="str">
            <v>Проданюк Микола Миколайович</v>
          </cell>
          <cell r="D13" t="str">
            <v>ІІІ</v>
          </cell>
          <cell r="E13" t="str">
            <v>Сокирянський район</v>
          </cell>
          <cell r="F13" t="str">
            <v>Сокирянський район</v>
          </cell>
          <cell r="G13">
            <v>0</v>
          </cell>
          <cell r="K13">
            <v>0</v>
          </cell>
          <cell r="L13">
            <v>2.2106481481481478E-3</v>
          </cell>
          <cell r="M13">
            <v>2.2106481481481478E-3</v>
          </cell>
          <cell r="N13">
            <v>107.90960451977398</v>
          </cell>
        </row>
        <row r="14">
          <cell r="B14">
            <v>117</v>
          </cell>
          <cell r="C14" t="str">
            <v>Манзюк Анатолій Юрійович</v>
          </cell>
          <cell r="D14" t="str">
            <v>ІІІ</v>
          </cell>
          <cell r="E14" t="str">
            <v>м.Чернівці</v>
          </cell>
          <cell r="F14" t="str">
            <v>ОЦТКЕУМ</v>
          </cell>
          <cell r="G14">
            <v>0</v>
          </cell>
          <cell r="K14">
            <v>0</v>
          </cell>
          <cell r="L14">
            <v>2.2106481481481478E-3</v>
          </cell>
          <cell r="M14">
            <v>2.2106481481481478E-3</v>
          </cell>
          <cell r="N14">
            <v>107.90960451977398</v>
          </cell>
        </row>
        <row r="15">
          <cell r="B15">
            <v>42</v>
          </cell>
          <cell r="C15" t="str">
            <v>Торак Сергій Анатолійович</v>
          </cell>
          <cell r="D15" t="str">
            <v>ІІІ</v>
          </cell>
          <cell r="E15" t="str">
            <v>Путильський район</v>
          </cell>
          <cell r="F15" t="str">
            <v>Путильський район</v>
          </cell>
          <cell r="G15">
            <v>0</v>
          </cell>
          <cell r="K15">
            <v>0</v>
          </cell>
          <cell r="L15">
            <v>2.3263888888888887E-3</v>
          </cell>
          <cell r="M15">
            <v>2.3263888888888887E-3</v>
          </cell>
          <cell r="N15">
            <v>113.5593220338983</v>
          </cell>
        </row>
        <row r="16">
          <cell r="B16">
            <v>83</v>
          </cell>
          <cell r="C16" t="str">
            <v>Фретеучан Денис Васильович</v>
          </cell>
          <cell r="D16" t="str">
            <v>ІІІ</v>
          </cell>
          <cell r="E16" t="str">
            <v>Глибоцький район</v>
          </cell>
          <cell r="F16" t="str">
            <v>Глибоцький район</v>
          </cell>
          <cell r="G16">
            <v>0</v>
          </cell>
          <cell r="K16">
            <v>0</v>
          </cell>
          <cell r="L16">
            <v>2.3495370370370371E-3</v>
          </cell>
          <cell r="M16">
            <v>2.3495370370370371E-3</v>
          </cell>
          <cell r="N16">
            <v>114.68926553672316</v>
          </cell>
        </row>
        <row r="17">
          <cell r="B17">
            <v>71</v>
          </cell>
          <cell r="C17" t="str">
            <v>Павловський Олександр Іванович</v>
          </cell>
          <cell r="D17" t="str">
            <v>ІІІ</v>
          </cell>
          <cell r="E17" t="str">
            <v>Сторожинецький район</v>
          </cell>
          <cell r="F17" t="str">
            <v>Сторожинецький район</v>
          </cell>
          <cell r="G17">
            <v>0</v>
          </cell>
          <cell r="K17">
            <v>0</v>
          </cell>
          <cell r="L17">
            <v>2.3842592592592591E-3</v>
          </cell>
          <cell r="M17">
            <v>2.3842592592592591E-3</v>
          </cell>
          <cell r="N17">
            <v>116.38418079096044</v>
          </cell>
        </row>
        <row r="18">
          <cell r="B18">
            <v>94</v>
          </cell>
          <cell r="C18" t="str">
            <v>Зеленівський Андріан Едуардович</v>
          </cell>
          <cell r="D18" t="str">
            <v>ІІІ</v>
          </cell>
          <cell r="E18" t="str">
            <v>Глибоцький район</v>
          </cell>
          <cell r="F18" t="str">
            <v>Глибоцький ЦТКСЕУМ</v>
          </cell>
          <cell r="G18">
            <v>0</v>
          </cell>
          <cell r="K18">
            <v>0</v>
          </cell>
          <cell r="L18">
            <v>2.3958333333333336E-3</v>
          </cell>
          <cell r="M18">
            <v>2.3958333333333336E-3</v>
          </cell>
          <cell r="N18">
            <v>116.94915254237289</v>
          </cell>
        </row>
        <row r="19">
          <cell r="B19">
            <v>84</v>
          </cell>
          <cell r="C19" t="str">
            <v>Дулгер Мар'ян Валерійович</v>
          </cell>
          <cell r="D19" t="str">
            <v>ІІІ</v>
          </cell>
          <cell r="E19" t="str">
            <v>Глибоцький район</v>
          </cell>
          <cell r="F19" t="str">
            <v>Глибоцький район</v>
          </cell>
          <cell r="G19">
            <v>0</v>
          </cell>
          <cell r="K19">
            <v>0</v>
          </cell>
          <cell r="L19">
            <v>2.5115740740740741E-3</v>
          </cell>
          <cell r="M19">
            <v>2.5115740740740741E-3</v>
          </cell>
          <cell r="N19">
            <v>122.59887005649716</v>
          </cell>
        </row>
        <row r="20">
          <cell r="B20">
            <v>82</v>
          </cell>
          <cell r="C20" t="str">
            <v>Оларь Іван Сергійович</v>
          </cell>
          <cell r="D20" t="str">
            <v>ІІІ</v>
          </cell>
          <cell r="E20" t="str">
            <v>Глибоцький район</v>
          </cell>
          <cell r="F20" t="str">
            <v>Глибоцький район</v>
          </cell>
          <cell r="G20">
            <v>0</v>
          </cell>
          <cell r="K20">
            <v>0</v>
          </cell>
          <cell r="L20">
            <v>2.5115740740740741E-3</v>
          </cell>
          <cell r="M20">
            <v>2.5115740740740741E-3</v>
          </cell>
          <cell r="N20">
            <v>122.59887005649716</v>
          </cell>
        </row>
        <row r="21">
          <cell r="B21">
            <v>77</v>
          </cell>
          <cell r="C21" t="str">
            <v>Козак Артем Володимирович</v>
          </cell>
          <cell r="D21" t="str">
            <v>ІІІ</v>
          </cell>
          <cell r="E21" t="str">
            <v>Сторожинецький район</v>
          </cell>
          <cell r="F21" t="str">
            <v>Сторожинецький район</v>
          </cell>
          <cell r="G21">
            <v>0</v>
          </cell>
          <cell r="H21">
            <v>1</v>
          </cell>
          <cell r="K21">
            <v>5.7870370370370366E-5</v>
          </cell>
          <cell r="L21">
            <v>2.5115740740740741E-3</v>
          </cell>
          <cell r="M21">
            <v>2.5694444444444445E-3</v>
          </cell>
          <cell r="N21">
            <v>125.42372881355932</v>
          </cell>
        </row>
        <row r="22">
          <cell r="B22">
            <v>52</v>
          </cell>
          <cell r="C22" t="str">
            <v>Савка Андрій Едуардович</v>
          </cell>
          <cell r="D22" t="str">
            <v>ІІ</v>
          </cell>
          <cell r="E22" t="str">
            <v>Новоселицький район</v>
          </cell>
          <cell r="F22" t="str">
            <v>Новоселицький район</v>
          </cell>
          <cell r="G22">
            <v>0</v>
          </cell>
          <cell r="K22">
            <v>0</v>
          </cell>
          <cell r="L22">
            <v>2.5810185185185185E-3</v>
          </cell>
          <cell r="M22">
            <v>2.5810185185185185E-3</v>
          </cell>
          <cell r="N22">
            <v>125.98870056497174</v>
          </cell>
        </row>
        <row r="23">
          <cell r="B23">
            <v>26</v>
          </cell>
          <cell r="C23" t="str">
            <v>Величко Дмитро Вікторович</v>
          </cell>
          <cell r="D23" t="str">
            <v>ІІІ</v>
          </cell>
          <cell r="E23" t="str">
            <v>м.Чернівці</v>
          </cell>
          <cell r="F23" t="str">
            <v>м.Чернівці</v>
          </cell>
          <cell r="G23">
            <v>0</v>
          </cell>
          <cell r="K23">
            <v>0</v>
          </cell>
          <cell r="L23">
            <v>2.5925925925925925E-3</v>
          </cell>
          <cell r="M23">
            <v>2.5925925925925925E-3</v>
          </cell>
          <cell r="N23">
            <v>126.55367231638417</v>
          </cell>
        </row>
        <row r="24">
          <cell r="B24">
            <v>54</v>
          </cell>
          <cell r="C24" t="str">
            <v>Романел Данієл Русланович</v>
          </cell>
          <cell r="D24" t="str">
            <v>ІІ</v>
          </cell>
          <cell r="E24" t="str">
            <v>Новоселицький район</v>
          </cell>
          <cell r="F24" t="str">
            <v>Новоселицький район</v>
          </cell>
          <cell r="G24">
            <v>0</v>
          </cell>
          <cell r="K24">
            <v>0</v>
          </cell>
          <cell r="L24">
            <v>2.6041666666666665E-3</v>
          </cell>
          <cell r="M24">
            <v>2.6041666666666665E-3</v>
          </cell>
          <cell r="N24">
            <v>127.11864406779658</v>
          </cell>
        </row>
        <row r="25">
          <cell r="B25">
            <v>43</v>
          </cell>
          <cell r="C25" t="str">
            <v>Федюк Петро Васильович</v>
          </cell>
          <cell r="D25" t="str">
            <v>ІІІ</v>
          </cell>
          <cell r="E25" t="str">
            <v>Путильський район</v>
          </cell>
          <cell r="F25" t="str">
            <v>Путильський район</v>
          </cell>
          <cell r="G25">
            <v>0</v>
          </cell>
          <cell r="K25">
            <v>0</v>
          </cell>
          <cell r="L25">
            <v>2.6620370370370374E-3</v>
          </cell>
          <cell r="M25">
            <v>2.6620370370370374E-3</v>
          </cell>
          <cell r="N25">
            <v>129.94350282485877</v>
          </cell>
        </row>
        <row r="26">
          <cell r="B26">
            <v>92</v>
          </cell>
          <cell r="C26" t="str">
            <v>Гринку Маріус-Мірча Костянтинович</v>
          </cell>
          <cell r="D26" t="str">
            <v>ІІІ</v>
          </cell>
          <cell r="E26" t="str">
            <v>Глибоцький район</v>
          </cell>
          <cell r="F26" t="str">
            <v>Глибоцький ЦТКСЕУМ</v>
          </cell>
          <cell r="G26">
            <v>0</v>
          </cell>
          <cell r="K26">
            <v>0</v>
          </cell>
          <cell r="L26">
            <v>2.685185185185185E-3</v>
          </cell>
          <cell r="M26">
            <v>2.685185185185185E-3</v>
          </cell>
          <cell r="N26">
            <v>131.0734463276836</v>
          </cell>
        </row>
        <row r="27">
          <cell r="B27">
            <v>91</v>
          </cell>
          <cell r="C27" t="str">
            <v>Ілюк Іонуц-Дануц Георгійович</v>
          </cell>
          <cell r="D27" t="str">
            <v>ІІІ</v>
          </cell>
          <cell r="E27" t="str">
            <v>Глибоцький район</v>
          </cell>
          <cell r="F27" t="str">
            <v>Глибоцький ЦТКСЕУМ</v>
          </cell>
          <cell r="G27">
            <v>0</v>
          </cell>
          <cell r="H27">
            <v>5</v>
          </cell>
          <cell r="K27">
            <v>2.8935185185185184E-4</v>
          </cell>
          <cell r="L27">
            <v>2.3958333333333336E-3</v>
          </cell>
          <cell r="M27">
            <v>2.6851851851851854E-3</v>
          </cell>
          <cell r="N27">
            <v>131.0734463276836</v>
          </cell>
        </row>
        <row r="28">
          <cell r="B28">
            <v>41</v>
          </cell>
          <cell r="C28" t="str">
            <v>Довбуш Іван Іванович</v>
          </cell>
          <cell r="D28" t="str">
            <v>ІІІ</v>
          </cell>
          <cell r="E28" t="str">
            <v>Путильський район</v>
          </cell>
          <cell r="F28" t="str">
            <v>Путильський район</v>
          </cell>
          <cell r="G28">
            <v>0</v>
          </cell>
          <cell r="K28">
            <v>0</v>
          </cell>
          <cell r="L28">
            <v>2.7546296296296294E-3</v>
          </cell>
          <cell r="M28">
            <v>2.7546296296296294E-3</v>
          </cell>
          <cell r="N28">
            <v>134.46327683615817</v>
          </cell>
        </row>
        <row r="29">
          <cell r="B29">
            <v>95</v>
          </cell>
          <cell r="C29" t="str">
            <v>Кирчу Флорін Іванович</v>
          </cell>
          <cell r="D29" t="str">
            <v>ІІІ</v>
          </cell>
          <cell r="E29" t="str">
            <v>Глибоцький район</v>
          </cell>
          <cell r="F29" t="str">
            <v>Глибоцький ЦТКСЕУМ</v>
          </cell>
          <cell r="G29">
            <v>0</v>
          </cell>
          <cell r="H29">
            <v>5</v>
          </cell>
          <cell r="K29">
            <v>2.8935185185185184E-4</v>
          </cell>
          <cell r="L29">
            <v>2.4652777777777776E-3</v>
          </cell>
          <cell r="M29">
            <v>2.7546296296296294E-3</v>
          </cell>
          <cell r="N29">
            <v>134.46327683615817</v>
          </cell>
        </row>
        <row r="30">
          <cell r="B30">
            <v>75</v>
          </cell>
          <cell r="C30" t="str">
            <v>Цвірко Владислав Володимирович</v>
          </cell>
          <cell r="D30" t="str">
            <v>ІІІ</v>
          </cell>
          <cell r="E30" t="str">
            <v>Сторожинецький район</v>
          </cell>
          <cell r="F30" t="str">
            <v>Сторожинецький район</v>
          </cell>
          <cell r="G30">
            <v>0</v>
          </cell>
          <cell r="K30">
            <v>0</v>
          </cell>
          <cell r="L30">
            <v>2.7546296296296294E-3</v>
          </cell>
          <cell r="M30">
            <v>2.7546296296296294E-3</v>
          </cell>
          <cell r="N30">
            <v>134.46327683615817</v>
          </cell>
        </row>
        <row r="31">
          <cell r="B31">
            <v>24</v>
          </cell>
          <cell r="C31" t="str">
            <v>Яловега Іван Вікторович</v>
          </cell>
          <cell r="D31" t="str">
            <v>ІІІ</v>
          </cell>
          <cell r="E31" t="str">
            <v>м.Чернівці</v>
          </cell>
          <cell r="F31" t="str">
            <v>м.Чернівці</v>
          </cell>
          <cell r="G31">
            <v>0</v>
          </cell>
          <cell r="K31">
            <v>0</v>
          </cell>
          <cell r="L31">
            <v>2.8124999999999999E-3</v>
          </cell>
          <cell r="M31">
            <v>2.8124999999999999E-3</v>
          </cell>
          <cell r="N31">
            <v>137.28813559322032</v>
          </cell>
        </row>
        <row r="32">
          <cell r="B32">
            <v>74</v>
          </cell>
          <cell r="C32" t="str">
            <v>Гуцул Богдан  Станіславович</v>
          </cell>
          <cell r="D32" t="str">
            <v>ІІІ</v>
          </cell>
          <cell r="E32" t="str">
            <v>Сторожинецький район</v>
          </cell>
          <cell r="F32" t="str">
            <v>Сторожинецький район</v>
          </cell>
          <cell r="G32">
            <v>0</v>
          </cell>
          <cell r="K32">
            <v>0</v>
          </cell>
          <cell r="L32">
            <v>2.8356481481481479E-3</v>
          </cell>
          <cell r="M32">
            <v>2.8356481481481479E-3</v>
          </cell>
          <cell r="N32">
            <v>138.41807909604518</v>
          </cell>
        </row>
        <row r="33">
          <cell r="B33">
            <v>66</v>
          </cell>
          <cell r="C33" t="str">
            <v>Луканюк Артем Ігорович</v>
          </cell>
          <cell r="D33" t="str">
            <v>ІІІ</v>
          </cell>
          <cell r="E33" t="str">
            <v>Заставнівського району</v>
          </cell>
          <cell r="F33" t="str">
            <v>Заставнівського району</v>
          </cell>
          <cell r="G33">
            <v>0</v>
          </cell>
          <cell r="K33">
            <v>0</v>
          </cell>
          <cell r="L33">
            <v>2.9282407407407412E-3</v>
          </cell>
          <cell r="M33">
            <v>2.9282407407407412E-3</v>
          </cell>
          <cell r="N33">
            <v>142.93785310734464</v>
          </cell>
        </row>
        <row r="34">
          <cell r="B34">
            <v>116</v>
          </cell>
          <cell r="C34" t="str">
            <v>Горбатюк Олексій Сергійович</v>
          </cell>
          <cell r="D34" t="str">
            <v>ІІІ</v>
          </cell>
          <cell r="E34" t="str">
            <v>м.Чернівці</v>
          </cell>
          <cell r="F34" t="str">
            <v>ОЦТКЕУМ</v>
          </cell>
          <cell r="G34">
            <v>0</v>
          </cell>
          <cell r="K34">
            <v>0</v>
          </cell>
          <cell r="L34">
            <v>2.9513888888888888E-3</v>
          </cell>
          <cell r="M34">
            <v>2.9513888888888888E-3</v>
          </cell>
          <cell r="N34">
            <v>144.06779661016949</v>
          </cell>
        </row>
        <row r="35">
          <cell r="B35">
            <v>114</v>
          </cell>
          <cell r="C35" t="str">
            <v>Гуменюк Микола Єдуардович</v>
          </cell>
          <cell r="D35" t="str">
            <v>ІІІ</v>
          </cell>
          <cell r="E35" t="str">
            <v>м.Чернівці</v>
          </cell>
          <cell r="F35" t="str">
            <v>ОЦТКЕУМ</v>
          </cell>
          <cell r="G35">
            <v>0</v>
          </cell>
          <cell r="H35">
            <v>5</v>
          </cell>
          <cell r="K35">
            <v>2.8935185185185184E-4</v>
          </cell>
          <cell r="L35">
            <v>2.7083333333333334E-3</v>
          </cell>
          <cell r="M35">
            <v>2.9976851851851853E-3</v>
          </cell>
          <cell r="N35">
            <v>146.32768361581921</v>
          </cell>
        </row>
        <row r="36">
          <cell r="B36">
            <v>101</v>
          </cell>
          <cell r="C36" t="str">
            <v>Бузурний Василь Вікторович</v>
          </cell>
          <cell r="D36" t="str">
            <v>ІІІ</v>
          </cell>
          <cell r="E36" t="str">
            <v>Сокирянський район</v>
          </cell>
          <cell r="F36" t="str">
            <v>Сокирянський район</v>
          </cell>
          <cell r="G36">
            <v>0</v>
          </cell>
          <cell r="K36">
            <v>0</v>
          </cell>
          <cell r="L36">
            <v>3.0324074074074073E-3</v>
          </cell>
          <cell r="M36">
            <v>3.0324074074074073E-3</v>
          </cell>
          <cell r="N36">
            <v>148.0225988700565</v>
          </cell>
        </row>
        <row r="37">
          <cell r="B37">
            <v>115</v>
          </cell>
          <cell r="C37" t="str">
            <v>Гуменюк Володимир Єдуардович</v>
          </cell>
          <cell r="D37" t="str">
            <v>ІІІ</v>
          </cell>
          <cell r="E37" t="str">
            <v>м.Чернівці</v>
          </cell>
          <cell r="F37" t="str">
            <v>ОЦТКЕУМ</v>
          </cell>
          <cell r="G37">
            <v>0</v>
          </cell>
          <cell r="K37">
            <v>0</v>
          </cell>
          <cell r="L37">
            <v>3.0324074074074073E-3</v>
          </cell>
          <cell r="M37">
            <v>3.0324074074074073E-3</v>
          </cell>
          <cell r="N37">
            <v>148.0225988700565</v>
          </cell>
        </row>
        <row r="38">
          <cell r="B38">
            <v>53</v>
          </cell>
          <cell r="C38" t="str">
            <v>Захарчук Олександр Григорович</v>
          </cell>
          <cell r="D38" t="str">
            <v>ІІ</v>
          </cell>
          <cell r="E38" t="str">
            <v>Новоселицький район</v>
          </cell>
          <cell r="F38" t="str">
            <v>Новоселицький район</v>
          </cell>
          <cell r="G38">
            <v>0</v>
          </cell>
          <cell r="K38">
            <v>0</v>
          </cell>
          <cell r="L38">
            <v>3.0439814814814821E-3</v>
          </cell>
          <cell r="M38">
            <v>3.0439814814814821E-3</v>
          </cell>
          <cell r="N38">
            <v>148.58757062146896</v>
          </cell>
        </row>
        <row r="39">
          <cell r="B39">
            <v>102</v>
          </cell>
          <cell r="C39" t="str">
            <v>Бурдейний Роман Валерійович</v>
          </cell>
          <cell r="D39" t="str">
            <v>ІІІ</v>
          </cell>
          <cell r="E39" t="str">
            <v>Сокирянський район</v>
          </cell>
          <cell r="F39" t="str">
            <v>Сокирянський район</v>
          </cell>
          <cell r="G39">
            <v>0</v>
          </cell>
          <cell r="H39">
            <v>5</v>
          </cell>
          <cell r="K39">
            <v>2.8935185185185184E-4</v>
          </cell>
          <cell r="L39">
            <v>2.8356481481481479E-3</v>
          </cell>
          <cell r="M39">
            <v>3.1249999999999997E-3</v>
          </cell>
          <cell r="N39">
            <v>152.5423728813559</v>
          </cell>
        </row>
        <row r="40">
          <cell r="B40">
            <v>65</v>
          </cell>
          <cell r="C40" t="str">
            <v>Городенський Микола Тарасович</v>
          </cell>
          <cell r="D40" t="str">
            <v>ІІІ</v>
          </cell>
          <cell r="E40" t="str">
            <v>Заставнівського району</v>
          </cell>
          <cell r="F40" t="str">
            <v>Заставнівського району</v>
          </cell>
          <cell r="G40">
            <v>0</v>
          </cell>
          <cell r="K40">
            <v>0</v>
          </cell>
          <cell r="L40">
            <v>3.1828703703703702E-3</v>
          </cell>
          <cell r="M40">
            <v>3.1828703703703702E-3</v>
          </cell>
          <cell r="N40">
            <v>155.36723163841805</v>
          </cell>
        </row>
        <row r="41">
          <cell r="B41">
            <v>44</v>
          </cell>
          <cell r="C41" t="str">
            <v>Поляк Євген Васильович</v>
          </cell>
          <cell r="D41" t="str">
            <v>ІІІ</v>
          </cell>
          <cell r="E41" t="str">
            <v>Путильський район</v>
          </cell>
          <cell r="F41" t="str">
            <v>Путильський район</v>
          </cell>
          <cell r="G41">
            <v>0</v>
          </cell>
          <cell r="K41">
            <v>0</v>
          </cell>
          <cell r="L41">
            <v>3.3333333333333335E-3</v>
          </cell>
          <cell r="M41">
            <v>3.3333333333333335E-3</v>
          </cell>
          <cell r="N41">
            <v>162.71186440677965</v>
          </cell>
        </row>
        <row r="42">
          <cell r="B42">
            <v>62</v>
          </cell>
          <cell r="C42" t="str">
            <v>Костинюк Роман Романович</v>
          </cell>
          <cell r="D42" t="str">
            <v>ІІІ</v>
          </cell>
          <cell r="E42" t="str">
            <v>Заставнівського району</v>
          </cell>
          <cell r="F42" t="str">
            <v>Заставнівського району</v>
          </cell>
          <cell r="G42">
            <v>0</v>
          </cell>
          <cell r="H42">
            <v>2</v>
          </cell>
          <cell r="K42">
            <v>1.1574074074074073E-4</v>
          </cell>
          <cell r="L42">
            <v>3.2407407407407406E-3</v>
          </cell>
          <cell r="M42">
            <v>3.3564814814814816E-3</v>
          </cell>
          <cell r="N42">
            <v>163.84180790960451</v>
          </cell>
        </row>
        <row r="43">
          <cell r="B43">
            <v>61</v>
          </cell>
          <cell r="C43" t="str">
            <v>Величко Максим Ілліч</v>
          </cell>
          <cell r="D43" t="str">
            <v>ІІІ</v>
          </cell>
          <cell r="E43" t="str">
            <v>Заставнівського району</v>
          </cell>
          <cell r="F43" t="str">
            <v>Заставнівського району</v>
          </cell>
          <cell r="G43">
            <v>0</v>
          </cell>
          <cell r="H43">
            <v>5</v>
          </cell>
          <cell r="K43">
            <v>2.8935185185185184E-4</v>
          </cell>
          <cell r="L43">
            <v>3.0787037037037037E-3</v>
          </cell>
          <cell r="M43">
            <v>3.3680555555555556E-3</v>
          </cell>
          <cell r="N43">
            <v>164.40677966101694</v>
          </cell>
        </row>
        <row r="44">
          <cell r="B44">
            <v>51</v>
          </cell>
          <cell r="C44" t="str">
            <v>Лукян Валерій Мірчевич</v>
          </cell>
          <cell r="D44" t="str">
            <v>ІІІ</v>
          </cell>
          <cell r="E44" t="str">
            <v>Новоселицький район</v>
          </cell>
          <cell r="F44" t="str">
            <v>Новоселицький район</v>
          </cell>
          <cell r="G44">
            <v>0</v>
          </cell>
          <cell r="K44">
            <v>0</v>
          </cell>
          <cell r="L44">
            <v>3.4606481481481485E-3</v>
          </cell>
          <cell r="M44">
            <v>3.4606481481481485E-3</v>
          </cell>
          <cell r="N44">
            <v>168.9265536723164</v>
          </cell>
        </row>
        <row r="45">
          <cell r="B45">
            <v>22</v>
          </cell>
          <cell r="C45" t="str">
            <v>Молотковський Артем Ігорович</v>
          </cell>
          <cell r="D45" t="str">
            <v>ІІІ</v>
          </cell>
          <cell r="E45" t="str">
            <v>м.Чернівці</v>
          </cell>
          <cell r="F45" t="str">
            <v>м.Чернівці</v>
          </cell>
          <cell r="G45">
            <v>0</v>
          </cell>
          <cell r="K45">
            <v>0</v>
          </cell>
          <cell r="L45">
            <v>3.5069444444444445E-3</v>
          </cell>
          <cell r="M45">
            <v>3.5069444444444445E-3</v>
          </cell>
          <cell r="N45">
            <v>171.18644067796609</v>
          </cell>
        </row>
        <row r="46">
          <cell r="B46">
            <v>23</v>
          </cell>
          <cell r="C46" t="str">
            <v>Ослонович Роман Анатолійович</v>
          </cell>
          <cell r="D46" t="str">
            <v>ІІІ</v>
          </cell>
          <cell r="E46" t="str">
            <v>м.Чернівці</v>
          </cell>
          <cell r="F46" t="str">
            <v>м.Чернівці</v>
          </cell>
          <cell r="G46">
            <v>0</v>
          </cell>
          <cell r="H46">
            <v>1</v>
          </cell>
          <cell r="K46">
            <v>5.7870370370370366E-5</v>
          </cell>
          <cell r="L46">
            <v>3.8078703703703707E-3</v>
          </cell>
          <cell r="M46">
            <v>3.8657407407407412E-3</v>
          </cell>
          <cell r="N46">
            <v>188.70056497175142</v>
          </cell>
        </row>
        <row r="47">
          <cell r="B47">
            <v>81</v>
          </cell>
          <cell r="C47" t="str">
            <v>Банческу Іван Сергійович</v>
          </cell>
          <cell r="D47" t="str">
            <v>І</v>
          </cell>
          <cell r="E47" t="str">
            <v>Глибоцький район</v>
          </cell>
          <cell r="F47" t="str">
            <v>Глибоцький район</v>
          </cell>
          <cell r="G47">
            <v>0</v>
          </cell>
          <cell r="K47">
            <v>0</v>
          </cell>
          <cell r="L47">
            <v>4.4791666666666669E-3</v>
          </cell>
          <cell r="M47">
            <v>4.4791666666666669E-3</v>
          </cell>
          <cell r="N47">
            <v>218.64406779661016</v>
          </cell>
        </row>
        <row r="48">
          <cell r="B48">
            <v>72</v>
          </cell>
          <cell r="C48" t="str">
            <v>Гуль Олег Романович</v>
          </cell>
          <cell r="D48" t="str">
            <v>ІІІ</v>
          </cell>
          <cell r="E48" t="str">
            <v>Сторожинецький район</v>
          </cell>
          <cell r="F48" t="str">
            <v>Сторожинецький район</v>
          </cell>
          <cell r="G48">
            <v>0</v>
          </cell>
          <cell r="H48">
            <v>11</v>
          </cell>
          <cell r="K48">
            <v>6.3657407407407402E-4</v>
          </cell>
          <cell r="L48">
            <v>8.3564814814814804E-3</v>
          </cell>
          <cell r="M48">
            <v>8.9930555555555545E-3</v>
          </cell>
          <cell r="N48">
            <v>438.98305084745755</v>
          </cell>
        </row>
        <row r="49">
          <cell r="B49">
            <v>112</v>
          </cell>
          <cell r="C49" t="str">
            <v>Райлян Леонід Анатолійович</v>
          </cell>
          <cell r="D49" t="str">
            <v>ІІІ</v>
          </cell>
          <cell r="E49" t="str">
            <v>м.Чернівці</v>
          </cell>
          <cell r="F49" t="str">
            <v>ОЦТКЕУМ</v>
          </cell>
          <cell r="G49">
            <v>0</v>
          </cell>
          <cell r="K49">
            <v>0</v>
          </cell>
          <cell r="L49" t="str">
            <v>DS</v>
          </cell>
          <cell r="M49" t="str">
            <v>DS</v>
          </cell>
        </row>
        <row r="50">
          <cell r="B50">
            <v>113</v>
          </cell>
          <cell r="C50" t="str">
            <v>Гульчак Микола Романович</v>
          </cell>
          <cell r="D50" t="str">
            <v>ІІІ</v>
          </cell>
          <cell r="E50" t="str">
            <v>м.Чернівці</v>
          </cell>
          <cell r="F50" t="str">
            <v>ОЦТКЕУМ</v>
          </cell>
          <cell r="G50">
            <v>0</v>
          </cell>
          <cell r="K50">
            <v>0</v>
          </cell>
          <cell r="L50" t="str">
            <v>DS</v>
          </cell>
          <cell r="M50" t="str">
            <v>DS</v>
          </cell>
        </row>
      </sheetData>
      <sheetData sheetId="12"/>
      <sheetData sheetId="13"/>
      <sheetData sheetId="14"/>
      <sheetData sheetId="15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  <cell r="J1" t="str">
            <v>ФСТ</v>
          </cell>
        </row>
        <row r="2">
          <cell r="A2">
            <v>10</v>
          </cell>
          <cell r="B2" t="str">
            <v>Хотинський район</v>
          </cell>
          <cell r="C2" t="str">
            <v>Хотинський район</v>
          </cell>
          <cell r="D2" t="str">
            <v>Хотинський район</v>
          </cell>
        </row>
        <row r="3">
          <cell r="A3">
            <v>11</v>
          </cell>
          <cell r="B3" t="str">
            <v>Кірстюк Сергій Васильович</v>
          </cell>
          <cell r="C3" t="str">
            <v>Хотинський район</v>
          </cell>
          <cell r="D3" t="str">
            <v>Хотинський район</v>
          </cell>
          <cell r="F3">
            <v>35959</v>
          </cell>
          <cell r="G3" t="str">
            <v>І ю</v>
          </cell>
          <cell r="I3" t="str">
            <v>А.В. Ткач</v>
          </cell>
        </row>
        <row r="4">
          <cell r="A4">
            <v>12</v>
          </cell>
          <cell r="B4" t="str">
            <v>Василов Дмитро Іванович</v>
          </cell>
          <cell r="C4" t="str">
            <v>Хотинський район</v>
          </cell>
          <cell r="D4" t="str">
            <v>Хотинський район</v>
          </cell>
          <cell r="F4">
            <v>36233</v>
          </cell>
          <cell r="G4" t="str">
            <v>І ю</v>
          </cell>
          <cell r="I4" t="str">
            <v>А.В. Ткач</v>
          </cell>
        </row>
        <row r="5">
          <cell r="A5">
            <v>13</v>
          </cell>
          <cell r="B5" t="str">
            <v>Продан Марина Олександрівна</v>
          </cell>
          <cell r="C5" t="str">
            <v>Хотинський район</v>
          </cell>
          <cell r="D5" t="str">
            <v>Хотинський район</v>
          </cell>
          <cell r="F5">
            <v>35896</v>
          </cell>
          <cell r="G5" t="str">
            <v>І ю</v>
          </cell>
          <cell r="I5" t="str">
            <v>А.В. Ткач</v>
          </cell>
        </row>
        <row r="6">
          <cell r="A6">
            <v>14</v>
          </cell>
          <cell r="B6" t="str">
            <v>Гнідко Карина Пилипівна</v>
          </cell>
          <cell r="C6" t="str">
            <v>Хотинський район</v>
          </cell>
          <cell r="D6" t="str">
            <v>Хотинський район</v>
          </cell>
          <cell r="F6">
            <v>36330</v>
          </cell>
          <cell r="G6" t="str">
            <v>І ю</v>
          </cell>
          <cell r="I6" t="str">
            <v>А.В. Ткач</v>
          </cell>
        </row>
        <row r="7">
          <cell r="A7">
            <v>15</v>
          </cell>
          <cell r="B7" t="str">
            <v>Ковришкін Олександр Олексійович</v>
          </cell>
          <cell r="C7" t="str">
            <v>Хотинський район</v>
          </cell>
          <cell r="D7" t="str">
            <v>Хотинський район</v>
          </cell>
          <cell r="F7">
            <v>36331</v>
          </cell>
          <cell r="G7" t="str">
            <v>І ю</v>
          </cell>
          <cell r="I7" t="str">
            <v>А.В. Ткач</v>
          </cell>
        </row>
        <row r="8">
          <cell r="A8">
            <v>16</v>
          </cell>
          <cell r="B8" t="str">
            <v>Боднар Костянтин Юрійович</v>
          </cell>
          <cell r="C8" t="str">
            <v>Хотинський район</v>
          </cell>
          <cell r="D8" t="str">
            <v>Хотинський район</v>
          </cell>
          <cell r="F8">
            <v>35869</v>
          </cell>
          <cell r="G8" t="str">
            <v>І ю</v>
          </cell>
          <cell r="I8" t="str">
            <v>А.В. Ткач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  <cell r="B12" t="str">
            <v>м.Чернівці</v>
          </cell>
          <cell r="C12" t="str">
            <v>м.Чернівці</v>
          </cell>
          <cell r="D12" t="str">
            <v>м.Чернівці</v>
          </cell>
        </row>
        <row r="13">
          <cell r="A13">
            <v>21</v>
          </cell>
          <cell r="B13" t="str">
            <v>Велущак Христина Сергіївна</v>
          </cell>
          <cell r="C13" t="str">
            <v>м.Чернівці</v>
          </cell>
          <cell r="D13" t="str">
            <v>м.Чернівці</v>
          </cell>
          <cell r="F13">
            <v>35927</v>
          </cell>
          <cell r="G13" t="str">
            <v>ІІІ</v>
          </cell>
          <cell r="I13" t="str">
            <v>Сиротюк І.В.</v>
          </cell>
        </row>
        <row r="14">
          <cell r="A14">
            <v>22</v>
          </cell>
          <cell r="B14" t="str">
            <v>Молотковський Артем Ігорович</v>
          </cell>
          <cell r="C14" t="str">
            <v>м.Чернівці</v>
          </cell>
          <cell r="D14" t="str">
            <v>м.Чернівці</v>
          </cell>
          <cell r="F14">
            <v>35913</v>
          </cell>
          <cell r="G14" t="str">
            <v>ІІІ</v>
          </cell>
          <cell r="I14" t="str">
            <v>Сиротюк І.В.</v>
          </cell>
        </row>
        <row r="15">
          <cell r="A15">
            <v>23</v>
          </cell>
          <cell r="B15" t="str">
            <v>Ослонович Роман Анатолійович</v>
          </cell>
          <cell r="C15" t="str">
            <v>м.Чернівці</v>
          </cell>
          <cell r="D15" t="str">
            <v>м.Чернівці</v>
          </cell>
          <cell r="F15">
            <v>36920</v>
          </cell>
          <cell r="G15" t="str">
            <v>ІІІ</v>
          </cell>
          <cell r="I15" t="str">
            <v>Сиротюк І.В.</v>
          </cell>
        </row>
        <row r="16">
          <cell r="A16">
            <v>24</v>
          </cell>
          <cell r="B16" t="str">
            <v>Яловега Іван Вікторович</v>
          </cell>
          <cell r="C16" t="str">
            <v>м.Чернівці</v>
          </cell>
          <cell r="D16" t="str">
            <v>м.Чернівці</v>
          </cell>
          <cell r="F16">
            <v>37010</v>
          </cell>
          <cell r="G16" t="str">
            <v>ІІІ</v>
          </cell>
          <cell r="I16" t="str">
            <v>Сиротюк І.В.</v>
          </cell>
        </row>
        <row r="17">
          <cell r="A17">
            <v>25</v>
          </cell>
          <cell r="B17" t="str">
            <v>Величко Юлія Іллівна</v>
          </cell>
          <cell r="C17" t="str">
            <v>м.Чернівці</v>
          </cell>
          <cell r="D17" t="str">
            <v>м.Чернівці</v>
          </cell>
          <cell r="F17">
            <v>36672</v>
          </cell>
          <cell r="G17" t="str">
            <v>ІІІ</v>
          </cell>
          <cell r="I17" t="str">
            <v>Сиротюк І.В.</v>
          </cell>
        </row>
        <row r="18">
          <cell r="A18">
            <v>26</v>
          </cell>
          <cell r="B18" t="str">
            <v>Величко Дмитро Вікторович</v>
          </cell>
          <cell r="C18" t="str">
            <v>м.Чернівці</v>
          </cell>
          <cell r="D18" t="str">
            <v>м.Чернівці</v>
          </cell>
          <cell r="F18">
            <v>36583</v>
          </cell>
          <cell r="G18" t="str">
            <v>ІІІ</v>
          </cell>
          <cell r="I18" t="str">
            <v>Сиротюк І.В.</v>
          </cell>
        </row>
        <row r="19">
          <cell r="A19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  <cell r="B22" t="str">
            <v>Герцаївський район</v>
          </cell>
          <cell r="C22" t="str">
            <v>Герцаївський район</v>
          </cell>
          <cell r="D22" t="str">
            <v>Герцаївський район</v>
          </cell>
        </row>
        <row r="23">
          <cell r="A23">
            <v>31</v>
          </cell>
          <cell r="B23" t="str">
            <v>Робу Дмитро Іванович</v>
          </cell>
          <cell r="C23" t="str">
            <v>Герцаївський район</v>
          </cell>
          <cell r="D23" t="str">
            <v>Герцаївський район</v>
          </cell>
          <cell r="F23">
            <v>1998</v>
          </cell>
          <cell r="G23" t="str">
            <v>ІІІ</v>
          </cell>
          <cell r="I23" t="str">
            <v>Падурару В.Т.</v>
          </cell>
        </row>
        <row r="24">
          <cell r="A24">
            <v>32</v>
          </cell>
          <cell r="B24" t="str">
            <v>Андріой Кетелін Валерійович</v>
          </cell>
          <cell r="C24" t="str">
            <v>Герцаївський район</v>
          </cell>
          <cell r="D24" t="str">
            <v>Герцаївський район</v>
          </cell>
          <cell r="F24">
            <v>1999</v>
          </cell>
          <cell r="G24" t="str">
            <v>ІІІ</v>
          </cell>
          <cell r="I24" t="str">
            <v>Падурару В.Т.</v>
          </cell>
        </row>
        <row r="25">
          <cell r="A25">
            <v>33</v>
          </cell>
          <cell r="B25" t="str">
            <v>Губан Михайло Михайлович</v>
          </cell>
          <cell r="C25" t="str">
            <v>Герцаївський район</v>
          </cell>
          <cell r="D25" t="str">
            <v>Герцаївський район</v>
          </cell>
          <cell r="F25">
            <v>1999</v>
          </cell>
          <cell r="G25" t="str">
            <v>ІІІ</v>
          </cell>
          <cell r="I25" t="str">
            <v>Падурару В.Т.</v>
          </cell>
        </row>
        <row r="26">
          <cell r="A26">
            <v>34</v>
          </cell>
          <cell r="B26" t="str">
            <v>Пінтілей Костянтин Костянтинович</v>
          </cell>
          <cell r="C26" t="str">
            <v>Герцаївський район</v>
          </cell>
          <cell r="D26" t="str">
            <v>Герцаївський район</v>
          </cell>
          <cell r="F26">
            <v>1998</v>
          </cell>
          <cell r="G26" t="str">
            <v>ІІІ</v>
          </cell>
          <cell r="I26" t="str">
            <v>Падурару В.Т.</v>
          </cell>
        </row>
        <row r="27">
          <cell r="A27">
            <v>35</v>
          </cell>
          <cell r="B27" t="str">
            <v>Бока Мальвіна Костянтинівна</v>
          </cell>
          <cell r="C27" t="str">
            <v>Герцаївський район</v>
          </cell>
          <cell r="D27" t="str">
            <v>Герцаївський район</v>
          </cell>
          <cell r="F27">
            <v>2000</v>
          </cell>
          <cell r="I27" t="str">
            <v>Падурару В.Т.</v>
          </cell>
        </row>
        <row r="28">
          <cell r="A28">
            <v>36</v>
          </cell>
          <cell r="B28" t="str">
            <v>Гаріна Ірина Василівна</v>
          </cell>
          <cell r="C28" t="str">
            <v>Герцаївський район</v>
          </cell>
          <cell r="D28" t="str">
            <v>Герцаївський район</v>
          </cell>
          <cell r="F28">
            <v>2000</v>
          </cell>
          <cell r="I28" t="str">
            <v>Падурару В.Т.</v>
          </cell>
        </row>
        <row r="29">
          <cell r="A29">
            <v>37</v>
          </cell>
        </row>
        <row r="30">
          <cell r="A30">
            <v>38</v>
          </cell>
        </row>
        <row r="31">
          <cell r="A31">
            <v>39</v>
          </cell>
        </row>
        <row r="32">
          <cell r="A32">
            <v>40</v>
          </cell>
          <cell r="B32" t="str">
            <v>Путильський район</v>
          </cell>
          <cell r="C32" t="str">
            <v>Путильський район</v>
          </cell>
          <cell r="D32" t="str">
            <v>Путильський район</v>
          </cell>
        </row>
        <row r="33">
          <cell r="A33">
            <v>41</v>
          </cell>
          <cell r="B33" t="str">
            <v>Довбуш Іван Іванович</v>
          </cell>
          <cell r="C33" t="str">
            <v>Путильський район</v>
          </cell>
          <cell r="D33" t="str">
            <v>Путильський район</v>
          </cell>
          <cell r="F33">
            <v>36428</v>
          </cell>
          <cell r="G33" t="str">
            <v>ІІІ</v>
          </cell>
          <cell r="I33" t="str">
            <v>Марусяк С.С.</v>
          </cell>
        </row>
        <row r="34">
          <cell r="A34">
            <v>42</v>
          </cell>
          <cell r="B34" t="str">
            <v>Торак Сергій Анатолійович</v>
          </cell>
          <cell r="C34" t="str">
            <v>Путильський район</v>
          </cell>
          <cell r="D34" t="str">
            <v>Путильський район</v>
          </cell>
          <cell r="F34">
            <v>36337</v>
          </cell>
          <cell r="G34" t="str">
            <v>ІІІ</v>
          </cell>
          <cell r="I34" t="str">
            <v>Марусяк С.С.</v>
          </cell>
        </row>
        <row r="35">
          <cell r="A35">
            <v>43</v>
          </cell>
          <cell r="B35" t="str">
            <v>Федюк Петро Васильович</v>
          </cell>
          <cell r="C35" t="str">
            <v>Путильський район</v>
          </cell>
          <cell r="D35" t="str">
            <v>Путильський район</v>
          </cell>
          <cell r="F35">
            <v>36337</v>
          </cell>
          <cell r="G35" t="str">
            <v>ІІІ</v>
          </cell>
          <cell r="I35" t="str">
            <v>Марусяк С.С.</v>
          </cell>
        </row>
        <row r="36">
          <cell r="A36">
            <v>44</v>
          </cell>
          <cell r="B36" t="str">
            <v>Поляк Євген Васильович</v>
          </cell>
          <cell r="C36" t="str">
            <v>Путильський район</v>
          </cell>
          <cell r="D36" t="str">
            <v>Путильський район</v>
          </cell>
          <cell r="F36">
            <v>36027</v>
          </cell>
          <cell r="G36" t="str">
            <v>ІІІ</v>
          </cell>
          <cell r="I36" t="str">
            <v>Марусяк С.С.</v>
          </cell>
        </row>
        <row r="37">
          <cell r="A37">
            <v>45</v>
          </cell>
          <cell r="B37" t="str">
            <v>Снігур Марина Василівна</v>
          </cell>
          <cell r="C37" t="str">
            <v>Путильський район</v>
          </cell>
          <cell r="D37" t="str">
            <v>Путильський район</v>
          </cell>
          <cell r="F37">
            <v>36380</v>
          </cell>
          <cell r="G37" t="str">
            <v>ІІІ</v>
          </cell>
          <cell r="I37" t="str">
            <v>Марусяк С.С.</v>
          </cell>
        </row>
        <row r="38">
          <cell r="A38">
            <v>46</v>
          </cell>
          <cell r="B38" t="str">
            <v>Маковійчук Оксана Миколаївна</v>
          </cell>
          <cell r="C38" t="str">
            <v>Путильський район</v>
          </cell>
          <cell r="D38" t="str">
            <v>Путильський район</v>
          </cell>
          <cell r="F38">
            <v>36197</v>
          </cell>
          <cell r="G38" t="str">
            <v>ІІІ</v>
          </cell>
          <cell r="I38" t="str">
            <v>Марусяк С.С.</v>
          </cell>
        </row>
        <row r="39">
          <cell r="A39">
            <v>47</v>
          </cell>
        </row>
        <row r="40">
          <cell r="A40">
            <v>48</v>
          </cell>
        </row>
        <row r="41">
          <cell r="A41">
            <v>49</v>
          </cell>
        </row>
        <row r="42">
          <cell r="A42">
            <v>50</v>
          </cell>
          <cell r="B42" t="str">
            <v>Новоселицький район</v>
          </cell>
          <cell r="C42" t="str">
            <v>Новоселицький район</v>
          </cell>
          <cell r="D42" t="str">
            <v>Новоселицький район</v>
          </cell>
        </row>
        <row r="43">
          <cell r="A43">
            <v>51</v>
          </cell>
          <cell r="B43" t="str">
            <v>Лукян Валерій Мірчевич</v>
          </cell>
          <cell r="C43" t="str">
            <v>Новоселицький район</v>
          </cell>
          <cell r="D43" t="str">
            <v>Новоселицький район</v>
          </cell>
          <cell r="F43">
            <v>1999</v>
          </cell>
          <cell r="G43" t="str">
            <v>ІІІ</v>
          </cell>
          <cell r="I43" t="str">
            <v>Молдованов С.Ф,</v>
          </cell>
        </row>
        <row r="44">
          <cell r="A44">
            <v>52</v>
          </cell>
          <cell r="B44" t="str">
            <v>Савка Андрій Едуардович</v>
          </cell>
          <cell r="C44" t="str">
            <v>Новоселицький район</v>
          </cell>
          <cell r="D44" t="str">
            <v>Новоселицький район</v>
          </cell>
          <cell r="F44">
            <v>36138</v>
          </cell>
          <cell r="G44" t="str">
            <v>ІІ</v>
          </cell>
          <cell r="I44" t="str">
            <v>Молдованов С.Ф,</v>
          </cell>
        </row>
        <row r="45">
          <cell r="A45">
            <v>53</v>
          </cell>
          <cell r="B45" t="str">
            <v>Захарчук Олександр Григорович</v>
          </cell>
          <cell r="C45" t="str">
            <v>Новоселицький район</v>
          </cell>
          <cell r="D45" t="str">
            <v>Новоселицький район</v>
          </cell>
          <cell r="F45">
            <v>36052</v>
          </cell>
          <cell r="G45" t="str">
            <v>ІІ</v>
          </cell>
          <cell r="I45" t="str">
            <v>Молдованов С.Ф,</v>
          </cell>
        </row>
        <row r="46">
          <cell r="A46">
            <v>54</v>
          </cell>
          <cell r="B46" t="str">
            <v>Романел Данієл Русланович</v>
          </cell>
          <cell r="C46" t="str">
            <v>Новоселицький район</v>
          </cell>
          <cell r="D46" t="str">
            <v>Новоселицький район</v>
          </cell>
          <cell r="F46">
            <v>36110</v>
          </cell>
          <cell r="G46" t="str">
            <v>ІІ</v>
          </cell>
          <cell r="I46" t="str">
            <v>Молдованов С.Ф,</v>
          </cell>
        </row>
        <row r="47">
          <cell r="A47">
            <v>55</v>
          </cell>
          <cell r="B47" t="str">
            <v>Геба Анна Юріївна</v>
          </cell>
          <cell r="C47" t="str">
            <v>Новоселицький район</v>
          </cell>
          <cell r="D47" t="str">
            <v>Новоселицький район</v>
          </cell>
          <cell r="F47">
            <v>36112</v>
          </cell>
          <cell r="G47" t="str">
            <v>ІІІ</v>
          </cell>
          <cell r="I47" t="str">
            <v>Молдованов С.Ф,</v>
          </cell>
        </row>
        <row r="48">
          <cell r="A48">
            <v>56</v>
          </cell>
          <cell r="B48" t="str">
            <v>Гульпе Марта Юрієвна</v>
          </cell>
          <cell r="C48" t="str">
            <v>Новоселицький район</v>
          </cell>
          <cell r="D48" t="str">
            <v>Новоселицький район</v>
          </cell>
          <cell r="F48">
            <v>36592</v>
          </cell>
          <cell r="G48" t="str">
            <v>ІІ</v>
          </cell>
          <cell r="I48" t="str">
            <v>Молдованов С.Ф,</v>
          </cell>
        </row>
        <row r="49">
          <cell r="A49">
            <v>57</v>
          </cell>
        </row>
        <row r="50">
          <cell r="A50">
            <v>58</v>
          </cell>
        </row>
        <row r="51">
          <cell r="A51">
            <v>59</v>
          </cell>
        </row>
        <row r="52">
          <cell r="A52">
            <v>60</v>
          </cell>
          <cell r="B52" t="str">
            <v>Заставнівський району</v>
          </cell>
          <cell r="C52" t="str">
            <v>Заставнівського району</v>
          </cell>
          <cell r="D52" t="str">
            <v>Заставнівського району</v>
          </cell>
        </row>
        <row r="53">
          <cell r="A53">
            <v>61</v>
          </cell>
          <cell r="B53" t="str">
            <v>Величко Максим Ілліч</v>
          </cell>
          <cell r="C53" t="str">
            <v>Заставнівського району</v>
          </cell>
          <cell r="D53" t="str">
            <v>Заставнівського району</v>
          </cell>
          <cell r="F53">
            <v>36360</v>
          </cell>
          <cell r="G53" t="str">
            <v>ІІІ</v>
          </cell>
          <cell r="I53" t="str">
            <v>Савчишин М.Я.</v>
          </cell>
        </row>
        <row r="54">
          <cell r="A54">
            <v>62</v>
          </cell>
          <cell r="B54" t="str">
            <v>Костинюк Роман Романович</v>
          </cell>
          <cell r="C54" t="str">
            <v>Заставнівського району</v>
          </cell>
          <cell r="D54" t="str">
            <v>Заставнівського району</v>
          </cell>
          <cell r="F54">
            <v>36178</v>
          </cell>
          <cell r="G54" t="str">
            <v>ІІІ</v>
          </cell>
          <cell r="I54" t="str">
            <v>Савчишин М.Я.</v>
          </cell>
        </row>
        <row r="55">
          <cell r="A55">
            <v>63</v>
          </cell>
          <cell r="B55" t="str">
            <v>Цибуляк Марічка Сергіївна</v>
          </cell>
          <cell r="C55" t="str">
            <v>Заставнівського району</v>
          </cell>
          <cell r="D55" t="str">
            <v>Заставнівського району</v>
          </cell>
          <cell r="F55">
            <v>36397</v>
          </cell>
          <cell r="G55" t="str">
            <v>ІІІ</v>
          </cell>
          <cell r="I55" t="str">
            <v>Савчишин М.Я.</v>
          </cell>
        </row>
        <row r="56">
          <cell r="A56">
            <v>64</v>
          </cell>
          <cell r="B56" t="str">
            <v>Бурега Христина Анатолівна</v>
          </cell>
          <cell r="C56" t="str">
            <v>Заставнівського району</v>
          </cell>
          <cell r="D56" t="str">
            <v>Заставнівського району</v>
          </cell>
          <cell r="F56">
            <v>36213</v>
          </cell>
          <cell r="G56" t="str">
            <v>ІІІ</v>
          </cell>
          <cell r="I56" t="str">
            <v>Савчишин М.Я.</v>
          </cell>
        </row>
        <row r="57">
          <cell r="A57">
            <v>65</v>
          </cell>
          <cell r="B57" t="str">
            <v>Городенський Микола Тарасович</v>
          </cell>
          <cell r="C57" t="str">
            <v>Заставнівського району</v>
          </cell>
          <cell r="D57" t="str">
            <v>Заставнівського району</v>
          </cell>
          <cell r="F57">
            <v>36081</v>
          </cell>
          <cell r="G57" t="str">
            <v>ІІІ</v>
          </cell>
          <cell r="I57" t="str">
            <v>Савчишин М.Я.</v>
          </cell>
        </row>
        <row r="58">
          <cell r="A58">
            <v>66</v>
          </cell>
          <cell r="B58" t="str">
            <v>Луканюк Артем Ігорович</v>
          </cell>
          <cell r="C58" t="str">
            <v>Заставнівського району</v>
          </cell>
          <cell r="D58" t="str">
            <v>Заставнівського району</v>
          </cell>
          <cell r="F58">
            <v>36475</v>
          </cell>
          <cell r="G58" t="str">
            <v>ІІІ</v>
          </cell>
          <cell r="I58" t="str">
            <v>Савчишин М.Я.</v>
          </cell>
        </row>
        <row r="59">
          <cell r="A59">
            <v>67</v>
          </cell>
        </row>
        <row r="60">
          <cell r="A60">
            <v>68</v>
          </cell>
        </row>
        <row r="61">
          <cell r="A61">
            <v>69</v>
          </cell>
        </row>
        <row r="62">
          <cell r="A62">
            <v>70</v>
          </cell>
          <cell r="B62" t="str">
            <v>Сторожинецький район</v>
          </cell>
          <cell r="C62" t="str">
            <v>Сторожинецький район</v>
          </cell>
          <cell r="D62" t="str">
            <v>Сторожинецький район</v>
          </cell>
        </row>
        <row r="63">
          <cell r="A63">
            <v>71</v>
          </cell>
          <cell r="B63" t="str">
            <v>Павловський Олександр Іванович</v>
          </cell>
          <cell r="C63" t="str">
            <v>Сторожинецький район</v>
          </cell>
          <cell r="D63" t="str">
            <v>Сторожинецький район</v>
          </cell>
          <cell r="F63">
            <v>35964</v>
          </cell>
          <cell r="G63" t="str">
            <v>ІІІ</v>
          </cell>
          <cell r="I63" t="str">
            <v>Козоглодюк М.М.</v>
          </cell>
        </row>
        <row r="64">
          <cell r="A64">
            <v>72</v>
          </cell>
          <cell r="B64" t="str">
            <v>Гуль Олег Романович</v>
          </cell>
          <cell r="C64" t="str">
            <v>Сторожинецький район</v>
          </cell>
          <cell r="D64" t="str">
            <v>Сторожинецький район</v>
          </cell>
          <cell r="F64">
            <v>36749</v>
          </cell>
          <cell r="G64" t="str">
            <v>ІІІ</v>
          </cell>
          <cell r="I64" t="str">
            <v>Чаманов І.М.</v>
          </cell>
        </row>
        <row r="65">
          <cell r="A65">
            <v>73</v>
          </cell>
          <cell r="B65" t="str">
            <v>Сумарюк Валентин Олександрович</v>
          </cell>
          <cell r="C65" t="str">
            <v>Сторожинецький район</v>
          </cell>
          <cell r="D65" t="str">
            <v>Сторожинецький район</v>
          </cell>
          <cell r="F65">
            <v>36935</v>
          </cell>
          <cell r="G65" t="str">
            <v>ІІІ</v>
          </cell>
          <cell r="I65" t="str">
            <v>Чаманов І.М.</v>
          </cell>
        </row>
        <row r="66">
          <cell r="A66">
            <v>74</v>
          </cell>
          <cell r="B66" t="str">
            <v>Гуцул Богдан  Станіславович</v>
          </cell>
          <cell r="C66" t="str">
            <v>Сторожинецький район</v>
          </cell>
          <cell r="D66" t="str">
            <v>Сторожинецький район</v>
          </cell>
          <cell r="F66">
            <v>36558</v>
          </cell>
          <cell r="G66" t="str">
            <v>ІІІ</v>
          </cell>
          <cell r="I66" t="str">
            <v>Чаманов І.М.</v>
          </cell>
        </row>
        <row r="67">
          <cell r="A67">
            <v>75</v>
          </cell>
          <cell r="B67" t="str">
            <v>Цвірко Владислав Володимирович</v>
          </cell>
          <cell r="C67" t="str">
            <v>Сторожинецький район</v>
          </cell>
          <cell r="D67" t="str">
            <v>Сторожинецький район</v>
          </cell>
          <cell r="F67">
            <v>36753</v>
          </cell>
          <cell r="G67" t="str">
            <v>ІІІ</v>
          </cell>
          <cell r="I67" t="str">
            <v>Чаманов І.М.</v>
          </cell>
        </row>
        <row r="68">
          <cell r="A68">
            <v>76</v>
          </cell>
          <cell r="B68" t="str">
            <v>Наліпко Аліна Сергіївна</v>
          </cell>
          <cell r="C68" t="str">
            <v>Сторожинецький район</v>
          </cell>
          <cell r="D68" t="str">
            <v>Сторожинецький район</v>
          </cell>
          <cell r="F68">
            <v>36694</v>
          </cell>
          <cell r="G68" t="str">
            <v>ІІІ</v>
          </cell>
          <cell r="I68" t="str">
            <v>Чаманов І.М.</v>
          </cell>
        </row>
        <row r="69">
          <cell r="A69">
            <v>77</v>
          </cell>
          <cell r="B69" t="str">
            <v>Козак Артем Володимирович</v>
          </cell>
          <cell r="C69" t="str">
            <v>Сторожинецький район</v>
          </cell>
          <cell r="D69" t="str">
            <v>Сторожинецький район</v>
          </cell>
          <cell r="F69">
            <v>36999</v>
          </cell>
          <cell r="G69" t="str">
            <v>ІІІ</v>
          </cell>
          <cell r="I69" t="str">
            <v>Чаманов І.М.</v>
          </cell>
        </row>
        <row r="70">
          <cell r="A70">
            <v>78</v>
          </cell>
        </row>
        <row r="71">
          <cell r="A71">
            <v>79</v>
          </cell>
        </row>
        <row r="72">
          <cell r="A72">
            <v>80</v>
          </cell>
          <cell r="B72" t="str">
            <v>Глибоцький район</v>
          </cell>
          <cell r="C72" t="str">
            <v>Глибоцький район</v>
          </cell>
          <cell r="D72" t="str">
            <v>Глибоцький район</v>
          </cell>
        </row>
        <row r="73">
          <cell r="A73">
            <v>81</v>
          </cell>
          <cell r="B73" t="str">
            <v>Банческу Іван Сергійович</v>
          </cell>
          <cell r="C73" t="str">
            <v>Глибоцький район</v>
          </cell>
          <cell r="D73" t="str">
            <v>Глибоцький район</v>
          </cell>
          <cell r="F73">
            <v>35880</v>
          </cell>
          <cell r="G73" t="str">
            <v>І</v>
          </cell>
          <cell r="I73" t="str">
            <v>Товарницький І.Г.</v>
          </cell>
        </row>
        <row r="74">
          <cell r="A74">
            <v>82</v>
          </cell>
          <cell r="B74" t="str">
            <v>Оларь Іван Сергійович</v>
          </cell>
          <cell r="C74" t="str">
            <v>Глибоцький район</v>
          </cell>
          <cell r="D74" t="str">
            <v>Глибоцький район</v>
          </cell>
          <cell r="F74">
            <v>36338</v>
          </cell>
          <cell r="G74" t="str">
            <v>ІІІ</v>
          </cell>
          <cell r="I74" t="str">
            <v>Товарницький І.Г.</v>
          </cell>
        </row>
        <row r="75">
          <cell r="A75">
            <v>83</v>
          </cell>
          <cell r="B75" t="str">
            <v>Фретеучан Денис Васильович</v>
          </cell>
          <cell r="C75" t="str">
            <v>Глибоцький район</v>
          </cell>
          <cell r="D75" t="str">
            <v>Глибоцький район</v>
          </cell>
          <cell r="F75">
            <v>36384</v>
          </cell>
          <cell r="G75" t="str">
            <v>ІІІ</v>
          </cell>
          <cell r="I75" t="str">
            <v>Товарницький І.Г.</v>
          </cell>
        </row>
        <row r="76">
          <cell r="A76">
            <v>84</v>
          </cell>
          <cell r="B76" t="str">
            <v>Дулгер Мар'ян Валерійович</v>
          </cell>
          <cell r="C76" t="str">
            <v>Глибоцький район</v>
          </cell>
          <cell r="D76" t="str">
            <v>Глибоцький район</v>
          </cell>
          <cell r="F76">
            <v>36239</v>
          </cell>
          <cell r="G76" t="str">
            <v>ІІІ</v>
          </cell>
          <cell r="I76" t="str">
            <v>Товарницький І.Г.</v>
          </cell>
        </row>
        <row r="77">
          <cell r="A77">
            <v>85</v>
          </cell>
          <cell r="B77" t="str">
            <v>Варварюк Світлана Георгіївна</v>
          </cell>
          <cell r="C77" t="str">
            <v>Глибоцький район</v>
          </cell>
          <cell r="D77" t="str">
            <v>Глибоцький район</v>
          </cell>
          <cell r="F77">
            <v>35866</v>
          </cell>
          <cell r="G77" t="str">
            <v>ІІІ</v>
          </cell>
          <cell r="I77" t="str">
            <v>Товарницький І.Г.</v>
          </cell>
        </row>
        <row r="78">
          <cell r="A78">
            <v>86</v>
          </cell>
          <cell r="B78" t="str">
            <v>Кирчу Марія Георгіївна</v>
          </cell>
          <cell r="C78" t="str">
            <v>Глибоцький район</v>
          </cell>
          <cell r="D78" t="str">
            <v>Глибоцький район</v>
          </cell>
          <cell r="F78">
            <v>36745</v>
          </cell>
          <cell r="G78" t="str">
            <v>ІІІ</v>
          </cell>
          <cell r="I78" t="str">
            <v>Товарницький І.Г.</v>
          </cell>
        </row>
        <row r="79">
          <cell r="A79">
            <v>87</v>
          </cell>
        </row>
        <row r="80">
          <cell r="A80">
            <v>88</v>
          </cell>
        </row>
        <row r="81">
          <cell r="A81">
            <v>89</v>
          </cell>
        </row>
        <row r="82">
          <cell r="A82">
            <v>90</v>
          </cell>
          <cell r="B82" t="str">
            <v>Глибоцький ЦТКСЕУМ</v>
          </cell>
          <cell r="C82" t="str">
            <v>Глибоцький ЦТКСЕУМ</v>
          </cell>
          <cell r="D82" t="str">
            <v>Глибоцький район</v>
          </cell>
        </row>
        <row r="83">
          <cell r="A83">
            <v>91</v>
          </cell>
          <cell r="B83" t="str">
            <v>Ілюк Іонуц-Дануц Георгійович</v>
          </cell>
          <cell r="C83" t="str">
            <v>Глибоцький ЦТКСЕУМ</v>
          </cell>
          <cell r="D83" t="str">
            <v>Глибоцький район</v>
          </cell>
          <cell r="F83">
            <v>36593</v>
          </cell>
          <cell r="G83" t="str">
            <v>ІІІ</v>
          </cell>
          <cell r="I83" t="str">
            <v>Топало Ю.Г.</v>
          </cell>
        </row>
        <row r="84">
          <cell r="A84">
            <v>92</v>
          </cell>
          <cell r="B84" t="str">
            <v>Гринку Маріус-Мірча Костянтинович</v>
          </cell>
          <cell r="C84" t="str">
            <v>Глибоцький ЦТКСЕУМ</v>
          </cell>
          <cell r="D84" t="str">
            <v>Глибоцький район</v>
          </cell>
          <cell r="F84">
            <v>36396</v>
          </cell>
          <cell r="G84" t="str">
            <v>ІІІ</v>
          </cell>
          <cell r="I84" t="str">
            <v>Топало Ю.Г.</v>
          </cell>
        </row>
        <row r="85">
          <cell r="A85">
            <v>93</v>
          </cell>
          <cell r="B85" t="str">
            <v>Кушнир Данієла-Олена Віталівна</v>
          </cell>
          <cell r="C85" t="str">
            <v>Глибоцький ЦТКСЕУМ</v>
          </cell>
          <cell r="D85" t="str">
            <v>Глибоцький район</v>
          </cell>
          <cell r="F85">
            <v>37015</v>
          </cell>
          <cell r="G85" t="str">
            <v>ІІІ</v>
          </cell>
          <cell r="I85" t="str">
            <v>Топало Ю.Г.</v>
          </cell>
        </row>
        <row r="86">
          <cell r="A86">
            <v>94</v>
          </cell>
          <cell r="B86" t="str">
            <v>Зеленівський Андріан Едуардович</v>
          </cell>
          <cell r="C86" t="str">
            <v>Глибоцький ЦТКСЕУМ</v>
          </cell>
          <cell r="D86" t="str">
            <v>Глибоцький район</v>
          </cell>
          <cell r="F86">
            <v>36114</v>
          </cell>
          <cell r="G86" t="str">
            <v>ІІІ</v>
          </cell>
          <cell r="I86" t="str">
            <v>Топало Ю.Г.</v>
          </cell>
        </row>
        <row r="87">
          <cell r="A87">
            <v>95</v>
          </cell>
          <cell r="B87" t="str">
            <v>Кирчу Флорін Іванович</v>
          </cell>
          <cell r="C87" t="str">
            <v>Глибоцький ЦТКСЕУМ</v>
          </cell>
          <cell r="D87" t="str">
            <v>Глибоцький район</v>
          </cell>
          <cell r="F87">
            <v>36412</v>
          </cell>
          <cell r="G87" t="str">
            <v>ІІІ</v>
          </cell>
          <cell r="I87" t="str">
            <v>Топало Ю.Г.</v>
          </cell>
        </row>
        <row r="88">
          <cell r="A88">
            <v>96</v>
          </cell>
          <cell r="B88" t="str">
            <v>Безушко Маріана Валеріанівна</v>
          </cell>
          <cell r="C88" t="str">
            <v>Глибоцький ЦТКСЕУМ</v>
          </cell>
          <cell r="D88" t="str">
            <v>Глибоцький район</v>
          </cell>
          <cell r="F88">
            <v>36616</v>
          </cell>
          <cell r="G88" t="str">
            <v>ІІІ</v>
          </cell>
          <cell r="I88" t="str">
            <v>Топало Ю.Г.</v>
          </cell>
        </row>
        <row r="89">
          <cell r="A89">
            <v>97</v>
          </cell>
        </row>
        <row r="90">
          <cell r="A90">
            <v>98</v>
          </cell>
        </row>
        <row r="91">
          <cell r="A91">
            <v>99</v>
          </cell>
        </row>
        <row r="92">
          <cell r="A92">
            <v>100</v>
          </cell>
          <cell r="B92" t="str">
            <v>Сокирянський район</v>
          </cell>
          <cell r="C92" t="str">
            <v>Сокирянський район</v>
          </cell>
          <cell r="D92" t="str">
            <v>Сокирянський район</v>
          </cell>
        </row>
        <row r="93">
          <cell r="A93">
            <v>101</v>
          </cell>
          <cell r="B93" t="str">
            <v>Бузурний Василь Вікторович</v>
          </cell>
          <cell r="C93" t="str">
            <v>Сокирянський район</v>
          </cell>
          <cell r="D93" t="str">
            <v>Сокирянський район</v>
          </cell>
          <cell r="F93">
            <v>35902</v>
          </cell>
          <cell r="G93" t="str">
            <v>ІІІ</v>
          </cell>
          <cell r="I93" t="str">
            <v>Гонца М.М.</v>
          </cell>
        </row>
        <row r="94">
          <cell r="A94">
            <v>102</v>
          </cell>
          <cell r="B94" t="str">
            <v>Бурдейний Роман Валерійович</v>
          </cell>
          <cell r="C94" t="str">
            <v>Сокирянський район</v>
          </cell>
          <cell r="D94" t="str">
            <v>Сокирянський район</v>
          </cell>
          <cell r="F94">
            <v>35975</v>
          </cell>
          <cell r="G94" t="str">
            <v>ІІІ</v>
          </cell>
          <cell r="I94" t="str">
            <v>Гонца М.М.</v>
          </cell>
        </row>
        <row r="95">
          <cell r="A95">
            <v>103</v>
          </cell>
          <cell r="B95" t="str">
            <v>Слєпцов Іван Олександрович</v>
          </cell>
          <cell r="C95" t="str">
            <v>Сокирянський район</v>
          </cell>
          <cell r="D95" t="str">
            <v>Сокирянський район</v>
          </cell>
          <cell r="F95">
            <v>36006</v>
          </cell>
          <cell r="G95" t="str">
            <v>ІІІ</v>
          </cell>
          <cell r="I95" t="str">
            <v>Гонца М.М.</v>
          </cell>
        </row>
        <row r="96">
          <cell r="A96">
            <v>104</v>
          </cell>
          <cell r="B96" t="str">
            <v>Проданюк Микола Миколайович</v>
          </cell>
          <cell r="C96" t="str">
            <v>Сокирянський район</v>
          </cell>
          <cell r="D96" t="str">
            <v>Сокирянський район</v>
          </cell>
          <cell r="F96">
            <v>37230</v>
          </cell>
          <cell r="G96" t="str">
            <v>ІІІ</v>
          </cell>
          <cell r="I96" t="str">
            <v>Гонца М.М.</v>
          </cell>
        </row>
        <row r="97">
          <cell r="A97">
            <v>105</v>
          </cell>
          <cell r="B97" t="str">
            <v>Погребняк Вікторія Русланівна</v>
          </cell>
          <cell r="C97" t="str">
            <v>Сокирянський район</v>
          </cell>
          <cell r="D97" t="str">
            <v>Сокирянський район</v>
          </cell>
          <cell r="F97">
            <v>36706</v>
          </cell>
          <cell r="G97" t="str">
            <v>ІІІ</v>
          </cell>
          <cell r="I97" t="str">
            <v>Гонца М.М.</v>
          </cell>
        </row>
        <row r="98">
          <cell r="A98">
            <v>106</v>
          </cell>
          <cell r="B98" t="str">
            <v>Кульбаба Владіслав Юрійович</v>
          </cell>
          <cell r="C98" t="str">
            <v>Сокирянський район</v>
          </cell>
          <cell r="D98" t="str">
            <v>Сокирянський район</v>
          </cell>
          <cell r="F98">
            <v>36165</v>
          </cell>
          <cell r="G98" t="str">
            <v>ІІІ</v>
          </cell>
          <cell r="I98" t="str">
            <v>Гонца М.М.</v>
          </cell>
        </row>
        <row r="99">
          <cell r="A99">
            <v>107</v>
          </cell>
        </row>
        <row r="100">
          <cell r="A100">
            <v>109</v>
          </cell>
        </row>
        <row r="101">
          <cell r="A101">
            <v>110</v>
          </cell>
          <cell r="B101" t="str">
            <v>ОЦТКЕУМ</v>
          </cell>
          <cell r="C101" t="str">
            <v>ОЦТКЕУМ</v>
          </cell>
          <cell r="D101" t="str">
            <v>м.Чернівці</v>
          </cell>
        </row>
        <row r="102">
          <cell r="A102">
            <v>111</v>
          </cell>
          <cell r="B102" t="str">
            <v>Чекман Максим Олегович</v>
          </cell>
          <cell r="C102" t="str">
            <v>ОЦТКЕУМ</v>
          </cell>
          <cell r="D102" t="str">
            <v>м.Чернівці</v>
          </cell>
          <cell r="F102">
            <v>36651</v>
          </cell>
          <cell r="G102" t="str">
            <v>ІІ</v>
          </cell>
          <cell r="I102" t="str">
            <v>Осадців Д.С.</v>
          </cell>
        </row>
        <row r="103">
          <cell r="A103">
            <v>112</v>
          </cell>
          <cell r="B103" t="str">
            <v>Райлян Леонід Анатолійович</v>
          </cell>
          <cell r="C103" t="str">
            <v>ОЦТКЕУМ</v>
          </cell>
          <cell r="D103" t="str">
            <v>м.Чернівці</v>
          </cell>
          <cell r="F103">
            <v>36438</v>
          </cell>
          <cell r="G103" t="str">
            <v>ІІІ</v>
          </cell>
          <cell r="I103" t="str">
            <v>Осадців Д.С.</v>
          </cell>
        </row>
        <row r="104">
          <cell r="A104">
            <v>113</v>
          </cell>
          <cell r="B104" t="str">
            <v>Гульчак Микола Романович</v>
          </cell>
          <cell r="C104" t="str">
            <v>ОЦТКЕУМ</v>
          </cell>
          <cell r="D104" t="str">
            <v>м.Чернівці</v>
          </cell>
          <cell r="F104">
            <v>35782</v>
          </cell>
          <cell r="G104" t="str">
            <v>ІІІ</v>
          </cell>
          <cell r="I104" t="str">
            <v>Осадців Д.С.</v>
          </cell>
        </row>
        <row r="105">
          <cell r="A105">
            <v>114</v>
          </cell>
          <cell r="B105" t="str">
            <v>Гуменюк Микола Єдуардович</v>
          </cell>
          <cell r="C105" t="str">
            <v>ОЦТКЕУМ</v>
          </cell>
          <cell r="D105" t="str">
            <v>м.Чернівці</v>
          </cell>
          <cell r="F105">
            <v>36637</v>
          </cell>
          <cell r="G105" t="str">
            <v>ІІІ</v>
          </cell>
          <cell r="I105" t="str">
            <v>Князевський Г.В.</v>
          </cell>
        </row>
        <row r="106">
          <cell r="A106">
            <v>115</v>
          </cell>
          <cell r="B106" t="str">
            <v>Гуменюк Володимир Єдуардович</v>
          </cell>
          <cell r="C106" t="str">
            <v>ОЦТКЕУМ</v>
          </cell>
          <cell r="D106" t="str">
            <v>м.Чернівці</v>
          </cell>
          <cell r="F106">
            <v>37468</v>
          </cell>
          <cell r="G106" t="str">
            <v>ІІІ</v>
          </cell>
          <cell r="I106" t="str">
            <v>Князевський Г.В.</v>
          </cell>
        </row>
        <row r="107">
          <cell r="A107">
            <v>116</v>
          </cell>
          <cell r="B107" t="str">
            <v>Горбатюк Олексій Сергійович</v>
          </cell>
          <cell r="C107" t="str">
            <v>ОЦТКЕУМ</v>
          </cell>
          <cell r="D107" t="str">
            <v>м.Чернівці</v>
          </cell>
          <cell r="F107">
            <v>36903</v>
          </cell>
          <cell r="G107" t="str">
            <v>ІІІ</v>
          </cell>
          <cell r="I107" t="str">
            <v>Князевський Г.В.</v>
          </cell>
        </row>
        <row r="108">
          <cell r="A108">
            <v>117</v>
          </cell>
          <cell r="B108" t="str">
            <v>Манзюк Анатолій Юрійович</v>
          </cell>
          <cell r="C108" t="str">
            <v>ОЦТКЕУМ</v>
          </cell>
          <cell r="D108" t="str">
            <v>м.Чернівці</v>
          </cell>
          <cell r="F108">
            <v>36262</v>
          </cell>
          <cell r="G108" t="str">
            <v>ІІІ</v>
          </cell>
          <cell r="I108" t="str">
            <v>Князевський Г.В.</v>
          </cell>
        </row>
        <row r="109">
          <cell r="A109">
            <v>118</v>
          </cell>
          <cell r="B109" t="str">
            <v>Манзюк Денис Юрійович</v>
          </cell>
          <cell r="C109" t="str">
            <v>ОЦТКЕУМ</v>
          </cell>
          <cell r="D109" t="str">
            <v>м.Чернівці</v>
          </cell>
          <cell r="F109">
            <v>36262</v>
          </cell>
          <cell r="G109" t="str">
            <v>ІІІ</v>
          </cell>
          <cell r="I109" t="str">
            <v>Князевський Г.В.</v>
          </cell>
        </row>
        <row r="110">
          <cell r="A110">
            <v>119</v>
          </cell>
          <cell r="C110" t="str">
            <v>ОЦТКЕУМ</v>
          </cell>
          <cell r="D110" t="str">
            <v>м.Чернівці</v>
          </cell>
          <cell r="G110" t="str">
            <v>ІІІ</v>
          </cell>
          <cell r="I110" t="str">
            <v>Князевський Г.В.</v>
          </cell>
        </row>
        <row r="111">
          <cell r="A111">
            <v>120</v>
          </cell>
        </row>
        <row r="112">
          <cell r="A112">
            <v>121</v>
          </cell>
        </row>
        <row r="113">
          <cell r="A113">
            <v>122</v>
          </cell>
        </row>
        <row r="114">
          <cell r="A114">
            <v>123</v>
          </cell>
        </row>
        <row r="115">
          <cell r="A115">
            <v>124</v>
          </cell>
        </row>
        <row r="116">
          <cell r="A116">
            <v>125</v>
          </cell>
        </row>
        <row r="117">
          <cell r="A117">
            <v>126</v>
          </cell>
        </row>
        <row r="118">
          <cell r="A118">
            <v>127</v>
          </cell>
        </row>
        <row r="119">
          <cell r="A119">
            <v>128</v>
          </cell>
        </row>
        <row r="120">
          <cell r="A120">
            <v>129</v>
          </cell>
        </row>
        <row r="121">
          <cell r="A121">
            <v>130</v>
          </cell>
        </row>
        <row r="122">
          <cell r="A122">
            <v>131</v>
          </cell>
        </row>
        <row r="123">
          <cell r="A123">
            <v>132</v>
          </cell>
        </row>
        <row r="124">
          <cell r="A124">
            <v>133</v>
          </cell>
        </row>
        <row r="125">
          <cell r="A125">
            <v>134</v>
          </cell>
        </row>
        <row r="126">
          <cell r="A126">
            <v>135</v>
          </cell>
        </row>
        <row r="127">
          <cell r="A127">
            <v>136</v>
          </cell>
        </row>
        <row r="128">
          <cell r="A128">
            <v>137</v>
          </cell>
        </row>
        <row r="129">
          <cell r="A129">
            <v>138</v>
          </cell>
        </row>
        <row r="130">
          <cell r="A130">
            <v>139</v>
          </cell>
        </row>
        <row r="131">
          <cell r="A131">
            <v>140</v>
          </cell>
        </row>
        <row r="132">
          <cell r="A132">
            <v>141</v>
          </cell>
        </row>
        <row r="133">
          <cell r="A133">
            <v>142</v>
          </cell>
        </row>
        <row r="134">
          <cell r="A134">
            <v>143</v>
          </cell>
        </row>
        <row r="135">
          <cell r="A135">
            <v>144</v>
          </cell>
        </row>
        <row r="136">
          <cell r="A136">
            <v>145</v>
          </cell>
        </row>
        <row r="137">
          <cell r="A137">
            <v>146</v>
          </cell>
        </row>
        <row r="138">
          <cell r="A138">
            <v>147</v>
          </cell>
        </row>
        <row r="139">
          <cell r="A139">
            <v>148</v>
          </cell>
        </row>
        <row r="140">
          <cell r="A140">
            <v>149</v>
          </cell>
        </row>
        <row r="141">
          <cell r="A141">
            <v>150</v>
          </cell>
        </row>
        <row r="142">
          <cell r="A142">
            <v>151</v>
          </cell>
        </row>
        <row r="143">
          <cell r="A143">
            <v>152</v>
          </cell>
        </row>
        <row r="144">
          <cell r="A144">
            <v>153</v>
          </cell>
        </row>
        <row r="145">
          <cell r="A145">
            <v>154</v>
          </cell>
        </row>
        <row r="146">
          <cell r="A146">
            <v>155</v>
          </cell>
        </row>
        <row r="147">
          <cell r="A147">
            <v>156</v>
          </cell>
        </row>
        <row r="148">
          <cell r="A148">
            <v>157</v>
          </cell>
        </row>
        <row r="149">
          <cell r="A149">
            <v>158</v>
          </cell>
        </row>
        <row r="150">
          <cell r="A150">
            <v>159</v>
          </cell>
        </row>
        <row r="151">
          <cell r="A151">
            <v>160</v>
          </cell>
        </row>
        <row r="152">
          <cell r="A152">
            <v>161</v>
          </cell>
        </row>
        <row r="153">
          <cell r="A153">
            <v>162</v>
          </cell>
        </row>
        <row r="154">
          <cell r="A154">
            <v>163</v>
          </cell>
        </row>
        <row r="155">
          <cell r="A155">
            <v>164</v>
          </cell>
        </row>
        <row r="156">
          <cell r="A156">
            <v>165</v>
          </cell>
        </row>
        <row r="157">
          <cell r="A157">
            <v>166</v>
          </cell>
        </row>
        <row r="158">
          <cell r="A158">
            <v>167</v>
          </cell>
        </row>
        <row r="159">
          <cell r="A159">
            <v>168</v>
          </cell>
        </row>
        <row r="160">
          <cell r="A160">
            <v>169</v>
          </cell>
        </row>
        <row r="161">
          <cell r="A161">
            <v>170</v>
          </cell>
        </row>
        <row r="162">
          <cell r="A162">
            <v>171</v>
          </cell>
        </row>
        <row r="163">
          <cell r="A163">
            <v>172</v>
          </cell>
        </row>
        <row r="164">
          <cell r="A164">
            <v>173</v>
          </cell>
        </row>
        <row r="165">
          <cell r="A165">
            <v>174</v>
          </cell>
        </row>
        <row r="166">
          <cell r="A166">
            <v>175</v>
          </cell>
        </row>
        <row r="167">
          <cell r="A167">
            <v>176</v>
          </cell>
        </row>
        <row r="168">
          <cell r="A168">
            <v>177</v>
          </cell>
        </row>
        <row r="169">
          <cell r="A169">
            <v>178</v>
          </cell>
        </row>
        <row r="170">
          <cell r="A170">
            <v>179</v>
          </cell>
        </row>
        <row r="171">
          <cell r="A171">
            <v>180</v>
          </cell>
        </row>
        <row r="172">
          <cell r="A172">
            <v>181</v>
          </cell>
        </row>
        <row r="173">
          <cell r="A173">
            <v>182</v>
          </cell>
        </row>
        <row r="174">
          <cell r="A174">
            <v>183</v>
          </cell>
        </row>
        <row r="175">
          <cell r="A175">
            <v>184</v>
          </cell>
        </row>
        <row r="176">
          <cell r="A176">
            <v>185</v>
          </cell>
        </row>
        <row r="177">
          <cell r="A177">
            <v>186</v>
          </cell>
        </row>
        <row r="178">
          <cell r="A178">
            <v>187</v>
          </cell>
        </row>
        <row r="179">
          <cell r="A179">
            <v>188</v>
          </cell>
        </row>
        <row r="180">
          <cell r="A180">
            <v>189</v>
          </cell>
        </row>
        <row r="181">
          <cell r="A181">
            <v>190</v>
          </cell>
        </row>
        <row r="182">
          <cell r="A182">
            <v>191</v>
          </cell>
        </row>
        <row r="183">
          <cell r="A183">
            <v>192</v>
          </cell>
        </row>
        <row r="184">
          <cell r="A184">
            <v>193</v>
          </cell>
        </row>
        <row r="185">
          <cell r="A185">
            <v>194</v>
          </cell>
        </row>
        <row r="186">
          <cell r="A186">
            <v>195</v>
          </cell>
        </row>
        <row r="187">
          <cell r="A187">
            <v>196</v>
          </cell>
        </row>
        <row r="188">
          <cell r="A188">
            <v>197</v>
          </cell>
        </row>
        <row r="189">
          <cell r="A189">
            <v>198</v>
          </cell>
        </row>
        <row r="190">
          <cell r="A190">
            <v>199</v>
          </cell>
        </row>
        <row r="191">
          <cell r="A191">
            <v>200</v>
          </cell>
        </row>
        <row r="192">
          <cell r="A192">
            <v>201</v>
          </cell>
        </row>
        <row r="193">
          <cell r="A193">
            <v>202</v>
          </cell>
        </row>
        <row r="194">
          <cell r="A194">
            <v>203</v>
          </cell>
        </row>
        <row r="195">
          <cell r="A195">
            <v>204</v>
          </cell>
        </row>
        <row r="196">
          <cell r="A196">
            <v>205</v>
          </cell>
        </row>
        <row r="197">
          <cell r="A197">
            <v>206</v>
          </cell>
        </row>
        <row r="198">
          <cell r="A198">
            <v>207</v>
          </cell>
        </row>
        <row r="199">
          <cell r="A199">
            <v>208</v>
          </cell>
        </row>
        <row r="200">
          <cell r="A200">
            <v>209</v>
          </cell>
        </row>
        <row r="201">
          <cell r="A201">
            <v>210</v>
          </cell>
        </row>
        <row r="202">
          <cell r="A202">
            <v>211</v>
          </cell>
        </row>
        <row r="203">
          <cell r="A203">
            <v>212</v>
          </cell>
        </row>
        <row r="204">
          <cell r="A204">
            <v>213</v>
          </cell>
        </row>
        <row r="205">
          <cell r="A205">
            <v>214</v>
          </cell>
        </row>
        <row r="206">
          <cell r="A206">
            <v>215</v>
          </cell>
        </row>
        <row r="207">
          <cell r="A207">
            <v>216</v>
          </cell>
        </row>
        <row r="208">
          <cell r="A208">
            <v>217</v>
          </cell>
        </row>
        <row r="209">
          <cell r="A209">
            <v>218</v>
          </cell>
        </row>
        <row r="210">
          <cell r="A210">
            <v>219</v>
          </cell>
        </row>
        <row r="211">
          <cell r="A211">
            <v>220</v>
          </cell>
        </row>
        <row r="212">
          <cell r="A212">
            <v>221</v>
          </cell>
        </row>
        <row r="213">
          <cell r="A213">
            <v>222</v>
          </cell>
        </row>
        <row r="214">
          <cell r="A214">
            <v>223</v>
          </cell>
        </row>
        <row r="215">
          <cell r="A215">
            <v>224</v>
          </cell>
        </row>
        <row r="216">
          <cell r="A216">
            <v>225</v>
          </cell>
        </row>
        <row r="217">
          <cell r="A217">
            <v>226</v>
          </cell>
        </row>
        <row r="218">
          <cell r="A218">
            <v>227</v>
          </cell>
        </row>
        <row r="219">
          <cell r="A219">
            <v>228</v>
          </cell>
        </row>
        <row r="220">
          <cell r="A220">
            <v>229</v>
          </cell>
        </row>
        <row r="221">
          <cell r="A221">
            <v>230</v>
          </cell>
        </row>
        <row r="222">
          <cell r="A222">
            <v>231</v>
          </cell>
        </row>
        <row r="223">
          <cell r="A223">
            <v>232</v>
          </cell>
        </row>
        <row r="224">
          <cell r="A224">
            <v>233</v>
          </cell>
        </row>
        <row r="225">
          <cell r="A225">
            <v>234</v>
          </cell>
        </row>
        <row r="226">
          <cell r="A226">
            <v>235</v>
          </cell>
        </row>
        <row r="227">
          <cell r="A227">
            <v>236</v>
          </cell>
        </row>
        <row r="228">
          <cell r="A228">
            <v>237</v>
          </cell>
        </row>
        <row r="229">
          <cell r="A229">
            <v>238</v>
          </cell>
        </row>
        <row r="230">
          <cell r="A230">
            <v>239</v>
          </cell>
        </row>
        <row r="231">
          <cell r="A231">
            <v>240</v>
          </cell>
        </row>
        <row r="232">
          <cell r="A232">
            <v>241</v>
          </cell>
        </row>
        <row r="233">
          <cell r="A233">
            <v>242</v>
          </cell>
        </row>
        <row r="234">
          <cell r="A234">
            <v>243</v>
          </cell>
        </row>
        <row r="235">
          <cell r="A235">
            <v>244</v>
          </cell>
        </row>
        <row r="236">
          <cell r="A236">
            <v>245</v>
          </cell>
        </row>
        <row r="237">
          <cell r="A237">
            <v>246</v>
          </cell>
        </row>
        <row r="238">
          <cell r="A238">
            <v>247</v>
          </cell>
        </row>
        <row r="239">
          <cell r="A239">
            <v>248</v>
          </cell>
        </row>
        <row r="240">
          <cell r="A240">
            <v>249</v>
          </cell>
        </row>
        <row r="241">
          <cell r="A241">
            <v>250</v>
          </cell>
        </row>
        <row r="242">
          <cell r="A242">
            <v>251</v>
          </cell>
        </row>
        <row r="243">
          <cell r="A243">
            <v>252</v>
          </cell>
        </row>
        <row r="244">
          <cell r="A244">
            <v>253</v>
          </cell>
        </row>
        <row r="245">
          <cell r="A245">
            <v>254</v>
          </cell>
        </row>
        <row r="246">
          <cell r="A246">
            <v>255</v>
          </cell>
        </row>
        <row r="247">
          <cell r="A247">
            <v>256</v>
          </cell>
        </row>
        <row r="248">
          <cell r="A248">
            <v>257</v>
          </cell>
        </row>
        <row r="249">
          <cell r="A249">
            <v>258</v>
          </cell>
        </row>
        <row r="250">
          <cell r="A250">
            <v>259</v>
          </cell>
        </row>
        <row r="251">
          <cell r="A251">
            <v>260</v>
          </cell>
        </row>
        <row r="252">
          <cell r="A252">
            <v>261</v>
          </cell>
        </row>
        <row r="253">
          <cell r="A253">
            <v>262</v>
          </cell>
        </row>
        <row r="254">
          <cell r="A254">
            <v>263</v>
          </cell>
        </row>
        <row r="255">
          <cell r="A255">
            <v>264</v>
          </cell>
        </row>
        <row r="256">
          <cell r="A256">
            <v>265</v>
          </cell>
        </row>
        <row r="257">
          <cell r="A257">
            <v>266</v>
          </cell>
        </row>
        <row r="258">
          <cell r="A258">
            <v>267</v>
          </cell>
        </row>
        <row r="259">
          <cell r="A259">
            <v>268</v>
          </cell>
        </row>
        <row r="260">
          <cell r="A260">
            <v>269</v>
          </cell>
        </row>
        <row r="261">
          <cell r="A261">
            <v>270</v>
          </cell>
        </row>
        <row r="262">
          <cell r="A262">
            <v>271</v>
          </cell>
        </row>
        <row r="263">
          <cell r="A263">
            <v>272</v>
          </cell>
        </row>
        <row r="264">
          <cell r="A264">
            <v>273</v>
          </cell>
        </row>
        <row r="265">
          <cell r="A265">
            <v>274</v>
          </cell>
        </row>
        <row r="266">
          <cell r="A266">
            <v>275</v>
          </cell>
        </row>
        <row r="267">
          <cell r="A267">
            <v>276</v>
          </cell>
        </row>
        <row r="268">
          <cell r="A268">
            <v>277</v>
          </cell>
        </row>
        <row r="269">
          <cell r="A269">
            <v>278</v>
          </cell>
        </row>
        <row r="270">
          <cell r="A270">
            <v>279</v>
          </cell>
        </row>
        <row r="271">
          <cell r="A271">
            <v>280</v>
          </cell>
        </row>
        <row r="272">
          <cell r="A272">
            <v>281</v>
          </cell>
        </row>
        <row r="273">
          <cell r="A273">
            <v>282</v>
          </cell>
        </row>
        <row r="274">
          <cell r="A274">
            <v>283</v>
          </cell>
        </row>
        <row r="275">
          <cell r="A275">
            <v>284</v>
          </cell>
        </row>
        <row r="276">
          <cell r="A276">
            <v>285</v>
          </cell>
        </row>
        <row r="277">
          <cell r="A277">
            <v>286</v>
          </cell>
        </row>
        <row r="278">
          <cell r="A278">
            <v>287</v>
          </cell>
        </row>
        <row r="279">
          <cell r="A279">
            <v>288</v>
          </cell>
        </row>
        <row r="280">
          <cell r="A280">
            <v>289</v>
          </cell>
        </row>
        <row r="281">
          <cell r="A281">
            <v>290</v>
          </cell>
        </row>
        <row r="282">
          <cell r="A282">
            <v>291</v>
          </cell>
        </row>
        <row r="283">
          <cell r="A283">
            <v>292</v>
          </cell>
        </row>
        <row r="284">
          <cell r="A284">
            <v>293</v>
          </cell>
        </row>
        <row r="285">
          <cell r="A285">
            <v>294</v>
          </cell>
        </row>
        <row r="286">
          <cell r="A286">
            <v>295</v>
          </cell>
        </row>
        <row r="287">
          <cell r="A287">
            <v>296</v>
          </cell>
        </row>
        <row r="288">
          <cell r="A288">
            <v>297</v>
          </cell>
        </row>
        <row r="289">
          <cell r="A289">
            <v>298</v>
          </cell>
        </row>
        <row r="290">
          <cell r="A290">
            <v>299</v>
          </cell>
        </row>
        <row r="291">
          <cell r="A291">
            <v>300</v>
          </cell>
        </row>
        <row r="292">
          <cell r="A292">
            <v>301</v>
          </cell>
        </row>
        <row r="293">
          <cell r="A293">
            <v>302</v>
          </cell>
        </row>
        <row r="294">
          <cell r="A294">
            <v>303</v>
          </cell>
        </row>
        <row r="295">
          <cell r="A295">
            <v>304</v>
          </cell>
        </row>
        <row r="296">
          <cell r="A296">
            <v>305</v>
          </cell>
        </row>
        <row r="297">
          <cell r="A297">
            <v>306</v>
          </cell>
        </row>
        <row r="298">
          <cell r="A298">
            <v>307</v>
          </cell>
        </row>
        <row r="299">
          <cell r="A299">
            <v>308</v>
          </cell>
        </row>
        <row r="300">
          <cell r="A300">
            <v>309</v>
          </cell>
        </row>
        <row r="301">
          <cell r="A301">
            <v>310</v>
          </cell>
        </row>
        <row r="302">
          <cell r="A302">
            <v>311</v>
          </cell>
        </row>
        <row r="303">
          <cell r="A303">
            <v>312</v>
          </cell>
        </row>
        <row r="304">
          <cell r="A304">
            <v>313</v>
          </cell>
        </row>
        <row r="305">
          <cell r="A305">
            <v>314</v>
          </cell>
        </row>
        <row r="306">
          <cell r="A306">
            <v>315</v>
          </cell>
        </row>
        <row r="307">
          <cell r="A307">
            <v>316</v>
          </cell>
        </row>
        <row r="308">
          <cell r="A308">
            <v>317</v>
          </cell>
        </row>
        <row r="309">
          <cell r="A309">
            <v>318</v>
          </cell>
        </row>
        <row r="310">
          <cell r="A310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>
      <selection sqref="A1:V1"/>
    </sheetView>
  </sheetViews>
  <sheetFormatPr defaultRowHeight="12.75"/>
  <cols>
    <col min="1" max="1" width="5.140625" style="1" customWidth="1"/>
    <col min="2" max="2" width="5.85546875" style="1" customWidth="1"/>
    <col min="3" max="3" width="31.140625" style="1" customWidth="1"/>
    <col min="4" max="4" width="8.7109375" style="1" customWidth="1"/>
    <col min="5" max="5" width="15.5703125" style="1" customWidth="1"/>
    <col min="6" max="6" width="14.42578125" style="1" customWidth="1"/>
    <col min="7" max="7" width="7.5703125" style="1" customWidth="1"/>
    <col min="8" max="8" width="8.42578125" style="1" customWidth="1"/>
    <col min="9" max="10" width="7.5703125" style="1" customWidth="1"/>
    <col min="11" max="11" width="12.140625" style="1" customWidth="1"/>
    <col min="12" max="12" width="6.42578125" style="1" customWidth="1"/>
    <col min="13" max="13" width="14.5703125" style="1" customWidth="1"/>
    <col min="14" max="14" width="7.7109375" style="1" customWidth="1"/>
    <col min="15" max="15" width="9.28515625" style="1" customWidth="1"/>
    <col min="16" max="16" width="9.85546875" style="1" customWidth="1"/>
    <col min="17" max="17" width="12" style="1" customWidth="1"/>
    <col min="18" max="16384" width="9.140625" style="1"/>
  </cols>
  <sheetData>
    <row r="1" spans="1:23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3" ht="15">
      <c r="A4" s="2" t="s">
        <v>59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</row>
    <row r="5" spans="1:23" ht="15">
      <c r="A5" s="2" t="s">
        <v>63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</row>
    <row r="6" spans="1:23" ht="15">
      <c r="A6" s="2" t="s">
        <v>64</v>
      </c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5">
        <v>3.4722222222222224E-4</v>
      </c>
    </row>
    <row r="7" spans="1:23" ht="19.5" thickBot="1">
      <c r="A7" s="6" t="s">
        <v>4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7"/>
      <c r="O7" s="7"/>
      <c r="P7" s="7"/>
      <c r="Q7" s="7"/>
      <c r="R7" s="7"/>
      <c r="S7" s="7"/>
      <c r="U7" s="3"/>
      <c r="V7" s="3"/>
    </row>
    <row r="8" spans="1:23">
      <c r="A8" s="3" t="s">
        <v>5</v>
      </c>
      <c r="B8" s="3"/>
      <c r="C8" s="3"/>
      <c r="D8" s="3"/>
      <c r="E8" s="3"/>
      <c r="F8" s="4"/>
      <c r="G8" s="4"/>
      <c r="H8" s="4" t="s">
        <v>6</v>
      </c>
      <c r="I8" s="4"/>
      <c r="J8" s="4"/>
      <c r="K8" s="4"/>
      <c r="L8" s="68">
        <f>SUM(U11:U34)</f>
        <v>41</v>
      </c>
      <c r="M8" s="69"/>
      <c r="N8" s="70"/>
      <c r="O8" s="8"/>
      <c r="P8" s="8" t="s">
        <v>7</v>
      </c>
      <c r="Q8" s="8" t="s">
        <v>8</v>
      </c>
      <c r="R8" s="8"/>
      <c r="S8" s="8"/>
      <c r="T8" s="9"/>
      <c r="U8" s="10"/>
      <c r="V8" s="3"/>
    </row>
    <row r="9" spans="1:23" ht="23.25" customHeight="1">
      <c r="A9" s="59" t="s">
        <v>9</v>
      </c>
      <c r="B9" s="64" t="s">
        <v>10</v>
      </c>
      <c r="C9" s="64" t="s">
        <v>11</v>
      </c>
      <c r="D9" s="59" t="s">
        <v>12</v>
      </c>
      <c r="E9" s="64" t="s">
        <v>13</v>
      </c>
      <c r="F9" s="64" t="s">
        <v>14</v>
      </c>
      <c r="G9" s="62" t="s">
        <v>15</v>
      </c>
      <c r="H9" s="63"/>
      <c r="I9" s="63"/>
      <c r="J9" s="63"/>
      <c r="K9" s="63"/>
      <c r="L9" s="63"/>
      <c r="M9" s="63"/>
      <c r="N9" s="63"/>
      <c r="O9" s="57" t="s">
        <v>16</v>
      </c>
      <c r="P9" s="57" t="s">
        <v>17</v>
      </c>
      <c r="Q9" s="58" t="s">
        <v>18</v>
      </c>
      <c r="R9" s="59" t="s">
        <v>19</v>
      </c>
      <c r="S9" s="60" t="s">
        <v>20</v>
      </c>
      <c r="T9" s="59" t="s">
        <v>21</v>
      </c>
      <c r="U9" s="3"/>
      <c r="V9" s="3"/>
    </row>
    <row r="10" spans="1:23" ht="105" customHeight="1">
      <c r="A10" s="59"/>
      <c r="B10" s="64"/>
      <c r="C10" s="64"/>
      <c r="D10" s="59"/>
      <c r="E10" s="64"/>
      <c r="F10" s="64"/>
      <c r="G10" s="11" t="s">
        <v>22</v>
      </c>
      <c r="H10" s="11" t="s">
        <v>23</v>
      </c>
      <c r="I10" s="11" t="s">
        <v>24</v>
      </c>
      <c r="J10" s="11" t="s">
        <v>25</v>
      </c>
      <c r="K10" s="11" t="s">
        <v>26</v>
      </c>
      <c r="L10" s="11" t="s">
        <v>27</v>
      </c>
      <c r="M10" s="11" t="s">
        <v>28</v>
      </c>
      <c r="N10" s="11" t="s">
        <v>29</v>
      </c>
      <c r="O10" s="57"/>
      <c r="P10" s="57"/>
      <c r="Q10" s="58"/>
      <c r="R10" s="59"/>
      <c r="S10" s="61"/>
      <c r="T10" s="59"/>
    </row>
    <row r="11" spans="1:23">
      <c r="A11" s="54">
        <v>1</v>
      </c>
      <c r="B11" s="12">
        <v>81</v>
      </c>
      <c r="C11" s="12" t="str">
        <f>VLOOKUP($B11,'[1]Іменні заявки'!$A$1:$I$65536,2,FALSE)</f>
        <v>Банческу Іван Сергійович</v>
      </c>
      <c r="D11" s="13" t="str">
        <f>VLOOKUP($B11,'[1]Іменні заявки'!$A$1:$I$65536,7,FALSE)</f>
        <v>І</v>
      </c>
      <c r="E11" s="55" t="str">
        <f>VLOOKUP($B11,'[1]Іменні заявки'!$A$1:$I$65536,4,FALSE)</f>
        <v>Глибоцький район</v>
      </c>
      <c r="F11" s="55" t="str">
        <f>VLOOKUP($B11,'[1]Іменні заявки'!$A$1:$I$65536,3,FALSE)</f>
        <v>Глибоцький район</v>
      </c>
      <c r="G11" s="56">
        <v>3</v>
      </c>
      <c r="H11" s="56">
        <v>9</v>
      </c>
      <c r="I11" s="56"/>
      <c r="J11" s="56">
        <v>0</v>
      </c>
      <c r="K11" s="49">
        <v>4.4791666666666669E-3</v>
      </c>
      <c r="L11" s="56">
        <v>3</v>
      </c>
      <c r="M11" s="49">
        <v>2.0833333333333335E-4</v>
      </c>
      <c r="N11" s="56">
        <f>L11+J11+H11+G11</f>
        <v>15</v>
      </c>
      <c r="O11" s="49">
        <f>N11*$W$6</f>
        <v>5.2083333333333339E-3</v>
      </c>
      <c r="P11" s="49">
        <f>M11+K11</f>
        <v>4.6874999999999998E-3</v>
      </c>
      <c r="Q11" s="49">
        <f>P11+O11</f>
        <v>9.8958333333333329E-3</v>
      </c>
      <c r="R11" s="50">
        <v>100</v>
      </c>
      <c r="S11" s="14" t="s">
        <v>30</v>
      </c>
      <c r="T11" s="53">
        <v>1</v>
      </c>
      <c r="U11" s="15">
        <f>IF(D11="МС",100,IF(D11="КМС",30,IF(D11="І",10,IF(D11="ІІ",3,IF(D11="ІІІ",1)))))</f>
        <v>10</v>
      </c>
    </row>
    <row r="12" spans="1:23">
      <c r="A12" s="54"/>
      <c r="B12" s="12">
        <v>82</v>
      </c>
      <c r="C12" s="12" t="str">
        <f>VLOOKUP($B12,'[1]Іменні заявки'!$A$1:$I$65536,2,FALSE)</f>
        <v>Оларь Іван Сергійович</v>
      </c>
      <c r="D12" s="13" t="str">
        <f>VLOOKUP($B12,'[1]Іменні заявки'!$A$1:$I$65536,7,FALSE)</f>
        <v>ІІІ</v>
      </c>
      <c r="E12" s="55"/>
      <c r="F12" s="55"/>
      <c r="G12" s="56"/>
      <c r="H12" s="56"/>
      <c r="I12" s="56"/>
      <c r="J12" s="56"/>
      <c r="K12" s="49"/>
      <c r="L12" s="56"/>
      <c r="M12" s="49"/>
      <c r="N12" s="56"/>
      <c r="O12" s="49"/>
      <c r="P12" s="49"/>
      <c r="Q12" s="49"/>
      <c r="R12" s="51"/>
      <c r="S12" s="14" t="s">
        <v>30</v>
      </c>
      <c r="T12" s="53"/>
      <c r="U12" s="15">
        <f t="shared" ref="U12:U34" si="0">IF(D12="МС",100,IF(D12="КМС",30,IF(D12="І",10,IF(D12="ІІ",3,IF(D12="ІІІ",1)))))</f>
        <v>1</v>
      </c>
    </row>
    <row r="13" spans="1:23">
      <c r="A13" s="54"/>
      <c r="B13" s="12">
        <v>83</v>
      </c>
      <c r="C13" s="12" t="str">
        <f>VLOOKUP($B13,'[1]Іменні заявки'!$A$1:$I$65536,2,FALSE)</f>
        <v>Фретеучан Денис Васильович</v>
      </c>
      <c r="D13" s="13" t="str">
        <f>VLOOKUP($B13,'[1]Іменні заявки'!$A$1:$I$65536,7,FALSE)</f>
        <v>ІІІ</v>
      </c>
      <c r="E13" s="55"/>
      <c r="F13" s="55"/>
      <c r="G13" s="56"/>
      <c r="H13" s="56"/>
      <c r="I13" s="56"/>
      <c r="J13" s="56"/>
      <c r="K13" s="49"/>
      <c r="L13" s="56"/>
      <c r="M13" s="49"/>
      <c r="N13" s="56"/>
      <c r="O13" s="49"/>
      <c r="P13" s="49"/>
      <c r="Q13" s="49"/>
      <c r="R13" s="51"/>
      <c r="S13" s="14" t="s">
        <v>30</v>
      </c>
      <c r="T13" s="53"/>
      <c r="U13" s="15">
        <f t="shared" si="0"/>
        <v>1</v>
      </c>
    </row>
    <row r="14" spans="1:23">
      <c r="A14" s="54"/>
      <c r="B14" s="12">
        <v>85</v>
      </c>
      <c r="C14" s="12" t="str">
        <f>VLOOKUP($B14,'[1]Іменні заявки'!$A$1:$I$65536,2,FALSE)</f>
        <v>Варварюк Світлана Георгіївна</v>
      </c>
      <c r="D14" s="13" t="str">
        <f>VLOOKUP($B14,'[1]Іменні заявки'!$A$1:$I$65536,7,FALSE)</f>
        <v>ІІІ</v>
      </c>
      <c r="E14" s="55"/>
      <c r="F14" s="55"/>
      <c r="G14" s="56"/>
      <c r="H14" s="56"/>
      <c r="I14" s="56"/>
      <c r="J14" s="56"/>
      <c r="K14" s="49"/>
      <c r="L14" s="56"/>
      <c r="M14" s="49"/>
      <c r="N14" s="56"/>
      <c r="O14" s="49"/>
      <c r="P14" s="49"/>
      <c r="Q14" s="49"/>
      <c r="R14" s="52"/>
      <c r="S14" s="14" t="s">
        <v>30</v>
      </c>
      <c r="T14" s="53"/>
      <c r="U14" s="15">
        <f t="shared" si="0"/>
        <v>1</v>
      </c>
    </row>
    <row r="15" spans="1:23">
      <c r="A15" s="54">
        <v>2</v>
      </c>
      <c r="B15" s="12">
        <v>94</v>
      </c>
      <c r="C15" s="12" t="str">
        <f>VLOOKUP($B15,'[1]Іменні заявки'!$A$1:$I$65536,2,FALSE)</f>
        <v>Зеленівський Андріан Едуардович</v>
      </c>
      <c r="D15" s="13" t="str">
        <f>VLOOKUP($B15,'[1]Іменні заявки'!$A$1:$I$65536,7,FALSE)</f>
        <v>ІІІ</v>
      </c>
      <c r="E15" s="55" t="str">
        <f>VLOOKUP($B15,'[1]Іменні заявки'!$A$1:$I$65536,4,FALSE)</f>
        <v>Глибоцький район</v>
      </c>
      <c r="F15" s="55" t="str">
        <f>VLOOKUP($B15,'[1]Іменні заявки'!$A$1:$I$65536,3,FALSE)</f>
        <v>Глибоцький ЦТКСЕУМ</v>
      </c>
      <c r="G15" s="56">
        <v>12</v>
      </c>
      <c r="H15" s="56">
        <v>9</v>
      </c>
      <c r="I15" s="56"/>
      <c r="J15" s="56">
        <v>0</v>
      </c>
      <c r="K15" s="49">
        <v>5.4745370370370373E-3</v>
      </c>
      <c r="L15" s="56">
        <v>2</v>
      </c>
      <c r="M15" s="49">
        <v>1.0416666666666667E-4</v>
      </c>
      <c r="N15" s="56">
        <f>L15+J15+H15+G15</f>
        <v>23</v>
      </c>
      <c r="O15" s="49">
        <f>N15*$W$6</f>
        <v>7.9861111111111122E-3</v>
      </c>
      <c r="P15" s="49">
        <f>M15+K15</f>
        <v>5.5787037037037038E-3</v>
      </c>
      <c r="Q15" s="49">
        <f>P15+O15</f>
        <v>1.3564814814814816E-2</v>
      </c>
      <c r="R15" s="50">
        <f>Q15/$Q$11*100</f>
        <v>137.0760233918129</v>
      </c>
      <c r="S15" s="14" t="s">
        <v>31</v>
      </c>
      <c r="T15" s="53">
        <v>2</v>
      </c>
      <c r="U15" s="15">
        <f t="shared" si="0"/>
        <v>1</v>
      </c>
    </row>
    <row r="16" spans="1:23">
      <c r="A16" s="54"/>
      <c r="B16" s="12">
        <v>91</v>
      </c>
      <c r="C16" s="12" t="str">
        <f>VLOOKUP($B16,'[1]Іменні заявки'!$A$1:$I$65536,2,FALSE)</f>
        <v>Ілюк Іонуц-Дануц Георгійович</v>
      </c>
      <c r="D16" s="13" t="str">
        <f>VLOOKUP($B16,'[1]Іменні заявки'!$A$1:$I$65536,7,FALSE)</f>
        <v>ІІІ</v>
      </c>
      <c r="E16" s="55"/>
      <c r="F16" s="55"/>
      <c r="G16" s="56"/>
      <c r="H16" s="56"/>
      <c r="I16" s="56"/>
      <c r="J16" s="56"/>
      <c r="K16" s="49"/>
      <c r="L16" s="56"/>
      <c r="M16" s="49"/>
      <c r="N16" s="56"/>
      <c r="O16" s="49"/>
      <c r="P16" s="49"/>
      <c r="Q16" s="49"/>
      <c r="R16" s="51"/>
      <c r="S16" s="14" t="s">
        <v>31</v>
      </c>
      <c r="T16" s="53"/>
      <c r="U16" s="15">
        <f t="shared" si="0"/>
        <v>1</v>
      </c>
    </row>
    <row r="17" spans="1:21">
      <c r="A17" s="54"/>
      <c r="B17" s="12">
        <v>95</v>
      </c>
      <c r="C17" s="12" t="str">
        <f>VLOOKUP($B17,'[1]Іменні заявки'!$A$1:$I$65536,2,FALSE)</f>
        <v>Кирчу Флорін Іванович</v>
      </c>
      <c r="D17" s="13" t="str">
        <f>VLOOKUP($B17,'[1]Іменні заявки'!$A$1:$I$65536,7,FALSE)</f>
        <v>ІІІ</v>
      </c>
      <c r="E17" s="55"/>
      <c r="F17" s="55"/>
      <c r="G17" s="56"/>
      <c r="H17" s="56"/>
      <c r="I17" s="56"/>
      <c r="J17" s="56"/>
      <c r="K17" s="49"/>
      <c r="L17" s="56"/>
      <c r="M17" s="49"/>
      <c r="N17" s="56"/>
      <c r="O17" s="49"/>
      <c r="P17" s="49"/>
      <c r="Q17" s="49"/>
      <c r="R17" s="51"/>
      <c r="S17" s="14" t="s">
        <v>31</v>
      </c>
      <c r="T17" s="53"/>
      <c r="U17" s="15">
        <f t="shared" si="0"/>
        <v>1</v>
      </c>
    </row>
    <row r="18" spans="1:21">
      <c r="A18" s="54"/>
      <c r="B18" s="12">
        <v>93</v>
      </c>
      <c r="C18" s="12" t="str">
        <f>VLOOKUP($B18,'[1]Іменні заявки'!$A$1:$I$65536,2,FALSE)</f>
        <v>Кушнир Данієла-Олена Віталівна</v>
      </c>
      <c r="D18" s="13" t="str">
        <f>VLOOKUP($B18,'[1]Іменні заявки'!$A$1:$I$65536,7,FALSE)</f>
        <v>ІІІ</v>
      </c>
      <c r="E18" s="55"/>
      <c r="F18" s="55"/>
      <c r="G18" s="56"/>
      <c r="H18" s="56"/>
      <c r="I18" s="56"/>
      <c r="J18" s="56"/>
      <c r="K18" s="49"/>
      <c r="L18" s="56"/>
      <c r="M18" s="49"/>
      <c r="N18" s="56"/>
      <c r="O18" s="49"/>
      <c r="P18" s="49"/>
      <c r="Q18" s="49"/>
      <c r="R18" s="52"/>
      <c r="S18" s="14" t="s">
        <v>31</v>
      </c>
      <c r="T18" s="53"/>
      <c r="U18" s="15">
        <f t="shared" si="0"/>
        <v>1</v>
      </c>
    </row>
    <row r="19" spans="1:21">
      <c r="A19" s="54">
        <v>3</v>
      </c>
      <c r="B19" s="12">
        <v>22</v>
      </c>
      <c r="C19" s="12" t="str">
        <f>VLOOKUP($B19,'[1]Іменні заявки'!$A$1:$I$65536,2,FALSE)</f>
        <v>Молотковський Артем Ігорович</v>
      </c>
      <c r="D19" s="13" t="str">
        <f>VLOOKUP($B19,'[1]Іменні заявки'!$A$1:$I$65536,7,FALSE)</f>
        <v>ІІІ</v>
      </c>
      <c r="E19" s="55" t="str">
        <f>VLOOKUP($B19,'[1]Іменні заявки'!$A$1:$I$65536,4,FALSE)</f>
        <v>м.Чернівці</v>
      </c>
      <c r="F19" s="55" t="str">
        <f>VLOOKUP($B19,'[1]Іменні заявки'!$A$1:$I$65536,3,FALSE)</f>
        <v>м.Чернівці</v>
      </c>
      <c r="G19" s="56">
        <v>9</v>
      </c>
      <c r="H19" s="56">
        <v>9</v>
      </c>
      <c r="I19" s="56"/>
      <c r="J19" s="56">
        <v>0</v>
      </c>
      <c r="K19" s="49">
        <v>6.238425925925925E-3</v>
      </c>
      <c r="L19" s="56">
        <v>13</v>
      </c>
      <c r="M19" s="49">
        <v>2.7777777777777778E-4</v>
      </c>
      <c r="N19" s="56">
        <f>L19+J19+H19+G19</f>
        <v>31</v>
      </c>
      <c r="O19" s="49">
        <f>N19*$W$6</f>
        <v>1.0763888888888889E-2</v>
      </c>
      <c r="P19" s="49">
        <f>M19+K19</f>
        <v>6.5162037037037029E-3</v>
      </c>
      <c r="Q19" s="49">
        <f>P19+O19</f>
        <v>1.728009259259259E-2</v>
      </c>
      <c r="R19" s="50">
        <f>Q19/$Q$11*100</f>
        <v>174.61988304093566</v>
      </c>
      <c r="S19" s="16"/>
      <c r="T19" s="53">
        <v>3</v>
      </c>
      <c r="U19" s="15">
        <f t="shared" si="0"/>
        <v>1</v>
      </c>
    </row>
    <row r="20" spans="1:21">
      <c r="A20" s="54"/>
      <c r="B20" s="12">
        <v>26</v>
      </c>
      <c r="C20" s="12" t="str">
        <f>VLOOKUP($B20,'[1]Іменні заявки'!$A$1:$I$65536,2,FALSE)</f>
        <v>Величко Дмитро Вікторович</v>
      </c>
      <c r="D20" s="13" t="str">
        <f>VLOOKUP($B20,'[1]Іменні заявки'!$A$1:$I$65536,7,FALSE)</f>
        <v>ІІІ</v>
      </c>
      <c r="E20" s="55"/>
      <c r="F20" s="55"/>
      <c r="G20" s="56"/>
      <c r="H20" s="56"/>
      <c r="I20" s="56"/>
      <c r="J20" s="56"/>
      <c r="K20" s="49"/>
      <c r="L20" s="56"/>
      <c r="M20" s="49"/>
      <c r="N20" s="56"/>
      <c r="O20" s="49"/>
      <c r="P20" s="49"/>
      <c r="Q20" s="49"/>
      <c r="R20" s="51"/>
      <c r="S20" s="16"/>
      <c r="T20" s="53"/>
      <c r="U20" s="15">
        <f t="shared" si="0"/>
        <v>1</v>
      </c>
    </row>
    <row r="21" spans="1:21">
      <c r="A21" s="54"/>
      <c r="B21" s="12">
        <v>24</v>
      </c>
      <c r="C21" s="12" t="str">
        <f>VLOOKUP($B21,'[1]Іменні заявки'!$A$1:$I$65536,2,FALSE)</f>
        <v>Яловега Іван Вікторович</v>
      </c>
      <c r="D21" s="13" t="str">
        <f>VLOOKUP($B21,'[1]Іменні заявки'!$A$1:$I$65536,7,FALSE)</f>
        <v>ІІІ</v>
      </c>
      <c r="E21" s="55"/>
      <c r="F21" s="55"/>
      <c r="G21" s="56"/>
      <c r="H21" s="56"/>
      <c r="I21" s="56"/>
      <c r="J21" s="56"/>
      <c r="K21" s="49"/>
      <c r="L21" s="56"/>
      <c r="M21" s="49"/>
      <c r="N21" s="56"/>
      <c r="O21" s="49"/>
      <c r="P21" s="49"/>
      <c r="Q21" s="49"/>
      <c r="R21" s="51"/>
      <c r="S21" s="16"/>
      <c r="T21" s="53"/>
      <c r="U21" s="15">
        <f t="shared" si="0"/>
        <v>1</v>
      </c>
    </row>
    <row r="22" spans="1:21">
      <c r="A22" s="54"/>
      <c r="B22" s="12">
        <v>25</v>
      </c>
      <c r="C22" s="12" t="str">
        <f>VLOOKUP($B22,'[1]Іменні заявки'!$A$1:$I$65536,2,FALSE)</f>
        <v>Величко Юлія Іллівна</v>
      </c>
      <c r="D22" s="13" t="str">
        <f>VLOOKUP($B22,'[1]Іменні заявки'!$A$1:$I$65536,7,FALSE)</f>
        <v>ІІІ</v>
      </c>
      <c r="E22" s="55"/>
      <c r="F22" s="55"/>
      <c r="G22" s="56"/>
      <c r="H22" s="56"/>
      <c r="I22" s="56"/>
      <c r="J22" s="56"/>
      <c r="K22" s="49"/>
      <c r="L22" s="56"/>
      <c r="M22" s="49"/>
      <c r="N22" s="56"/>
      <c r="O22" s="49"/>
      <c r="P22" s="49"/>
      <c r="Q22" s="49"/>
      <c r="R22" s="52"/>
      <c r="S22" s="16"/>
      <c r="T22" s="53"/>
      <c r="U22" s="15">
        <f t="shared" si="0"/>
        <v>1</v>
      </c>
    </row>
    <row r="23" spans="1:21">
      <c r="A23" s="54">
        <v>4</v>
      </c>
      <c r="B23" s="12">
        <v>52</v>
      </c>
      <c r="C23" s="12" t="str">
        <f>VLOOKUP($B23,'[1]Іменні заявки'!$A$1:$I$65536,2,FALSE)</f>
        <v>Савка Андрій Едуардович</v>
      </c>
      <c r="D23" s="13" t="str">
        <f>VLOOKUP($B23,'[1]Іменні заявки'!$A$1:$I$65536,7,FALSE)</f>
        <v>ІІ</v>
      </c>
      <c r="E23" s="55" t="str">
        <f>VLOOKUP($B23,'[1]Іменні заявки'!$A$1:$I$65536,4,FALSE)</f>
        <v>Новоселицький район</v>
      </c>
      <c r="F23" s="55" t="str">
        <f>VLOOKUP($B23,'[1]Іменні заявки'!$A$1:$I$65536,3,FALSE)</f>
        <v>Новоселицький район</v>
      </c>
      <c r="G23" s="56">
        <v>6</v>
      </c>
      <c r="H23" s="56">
        <v>3</v>
      </c>
      <c r="I23" s="56"/>
      <c r="J23" s="56">
        <v>0</v>
      </c>
      <c r="K23" s="49">
        <v>6.2037037037037043E-3</v>
      </c>
      <c r="L23" s="56">
        <v>28</v>
      </c>
      <c r="M23" s="49">
        <v>3.4722222222222224E-4</v>
      </c>
      <c r="N23" s="56">
        <f>L23+J23+H23+G23</f>
        <v>37</v>
      </c>
      <c r="O23" s="49">
        <f>N23*$W$6</f>
        <v>1.2847222222222223E-2</v>
      </c>
      <c r="P23" s="49">
        <f>M23+K23</f>
        <v>6.5509259259259262E-3</v>
      </c>
      <c r="Q23" s="49">
        <f>P23+O23</f>
        <v>1.939814814814815E-2</v>
      </c>
      <c r="R23" s="50">
        <f>Q23/$Q$11*100</f>
        <v>196.02339181286553</v>
      </c>
      <c r="S23" s="16"/>
      <c r="T23" s="53">
        <v>4</v>
      </c>
      <c r="U23" s="15">
        <f t="shared" si="0"/>
        <v>3</v>
      </c>
    </row>
    <row r="24" spans="1:21">
      <c r="A24" s="54"/>
      <c r="B24" s="12">
        <v>54</v>
      </c>
      <c r="C24" s="12" t="str">
        <f>VLOOKUP($B24,'[1]Іменні заявки'!$A$1:$I$65536,2,FALSE)</f>
        <v>Романел Данієл Русланович</v>
      </c>
      <c r="D24" s="13" t="str">
        <f>VLOOKUP($B24,'[1]Іменні заявки'!$A$1:$I$65536,7,FALSE)</f>
        <v>ІІ</v>
      </c>
      <c r="E24" s="55"/>
      <c r="F24" s="55"/>
      <c r="G24" s="56"/>
      <c r="H24" s="56"/>
      <c r="I24" s="56"/>
      <c r="J24" s="56"/>
      <c r="K24" s="49"/>
      <c r="L24" s="56"/>
      <c r="M24" s="49"/>
      <c r="N24" s="56"/>
      <c r="O24" s="49"/>
      <c r="P24" s="49"/>
      <c r="Q24" s="49"/>
      <c r="R24" s="51"/>
      <c r="S24" s="16"/>
      <c r="T24" s="53"/>
      <c r="U24" s="15">
        <f t="shared" si="0"/>
        <v>3</v>
      </c>
    </row>
    <row r="25" spans="1:21">
      <c r="A25" s="54"/>
      <c r="B25" s="12">
        <v>53</v>
      </c>
      <c r="C25" s="12" t="str">
        <f>VLOOKUP($B25,'[1]Іменні заявки'!$A$1:$I$65536,2,FALSE)</f>
        <v>Захарчук Олександр Григорович</v>
      </c>
      <c r="D25" s="13" t="str">
        <f>VLOOKUP($B25,'[1]Іменні заявки'!$A$1:$I$65536,7,FALSE)</f>
        <v>ІІ</v>
      </c>
      <c r="E25" s="55"/>
      <c r="F25" s="55"/>
      <c r="G25" s="56"/>
      <c r="H25" s="56"/>
      <c r="I25" s="56"/>
      <c r="J25" s="56"/>
      <c r="K25" s="49"/>
      <c r="L25" s="56"/>
      <c r="M25" s="49"/>
      <c r="N25" s="56"/>
      <c r="O25" s="49"/>
      <c r="P25" s="49"/>
      <c r="Q25" s="49"/>
      <c r="R25" s="51"/>
      <c r="S25" s="16"/>
      <c r="T25" s="53"/>
      <c r="U25" s="15">
        <f t="shared" si="0"/>
        <v>3</v>
      </c>
    </row>
    <row r="26" spans="1:21">
      <c r="A26" s="54"/>
      <c r="B26" s="12">
        <v>56</v>
      </c>
      <c r="C26" s="12" t="str">
        <f>VLOOKUP($B26,'[1]Іменні заявки'!$A$1:$I$65536,2,FALSE)</f>
        <v>Гульпе Марта Юрієвна</v>
      </c>
      <c r="D26" s="13" t="str">
        <f>VLOOKUP($B26,'[1]Іменні заявки'!$A$1:$I$65536,7,FALSE)</f>
        <v>ІІ</v>
      </c>
      <c r="E26" s="55"/>
      <c r="F26" s="55"/>
      <c r="G26" s="56"/>
      <c r="H26" s="56"/>
      <c r="I26" s="56"/>
      <c r="J26" s="56"/>
      <c r="K26" s="49"/>
      <c r="L26" s="56"/>
      <c r="M26" s="49"/>
      <c r="N26" s="56"/>
      <c r="O26" s="49"/>
      <c r="P26" s="49"/>
      <c r="Q26" s="49"/>
      <c r="R26" s="52"/>
      <c r="S26" s="16"/>
      <c r="T26" s="53"/>
      <c r="U26" s="15">
        <f t="shared" si="0"/>
        <v>3</v>
      </c>
    </row>
    <row r="27" spans="1:21">
      <c r="A27" s="54">
        <v>5</v>
      </c>
      <c r="B27" s="12">
        <v>71</v>
      </c>
      <c r="C27" s="12" t="str">
        <f>VLOOKUP($B27,'[1]Іменні заявки'!$A$1:$I$65536,2,FALSE)</f>
        <v>Павловський Олександр Іванович</v>
      </c>
      <c r="D27" s="13" t="str">
        <f>VLOOKUP($B27,'[1]Іменні заявки'!$A$1:$I$65536,7,FALSE)</f>
        <v>ІІІ</v>
      </c>
      <c r="E27" s="55" t="str">
        <f>VLOOKUP($B27,'[1]Іменні заявки'!$A$1:$I$65536,4,FALSE)</f>
        <v>Сторожинецький район</v>
      </c>
      <c r="F27" s="55" t="str">
        <f>VLOOKUP($B27,'[1]Іменні заявки'!$A$1:$I$65536,3,FALSE)</f>
        <v>Сторожинецький район</v>
      </c>
      <c r="G27" s="56">
        <v>9</v>
      </c>
      <c r="H27" s="56">
        <v>3</v>
      </c>
      <c r="I27" s="56"/>
      <c r="J27" s="56">
        <v>0</v>
      </c>
      <c r="K27" s="49">
        <v>5.8912037037037032E-3</v>
      </c>
      <c r="L27" s="56">
        <v>30</v>
      </c>
      <c r="M27" s="49">
        <v>4.2824074074074075E-4</v>
      </c>
      <c r="N27" s="56">
        <f>L27+J27+H27+G27</f>
        <v>42</v>
      </c>
      <c r="O27" s="49">
        <f>N27*$W$6</f>
        <v>1.4583333333333334E-2</v>
      </c>
      <c r="P27" s="49">
        <f>M27+K27</f>
        <v>6.3194444444444435E-3</v>
      </c>
      <c r="Q27" s="49">
        <f>P27+O27</f>
        <v>2.0902777777777777E-2</v>
      </c>
      <c r="R27" s="50">
        <f>Q27/$Q$11*100</f>
        <v>211.22807017543857</v>
      </c>
      <c r="S27" s="16"/>
      <c r="T27" s="53">
        <v>5</v>
      </c>
      <c r="U27" s="15">
        <f t="shared" si="0"/>
        <v>1</v>
      </c>
    </row>
    <row r="28" spans="1:21">
      <c r="A28" s="54"/>
      <c r="B28" s="12">
        <v>74</v>
      </c>
      <c r="C28" s="12" t="str">
        <f>VLOOKUP($B28,'[1]Іменні заявки'!$A$1:$I$65536,2,FALSE)</f>
        <v>Гуцул Богдан  Станіславович</v>
      </c>
      <c r="D28" s="13" t="str">
        <f>VLOOKUP($B28,'[1]Іменні заявки'!$A$1:$I$65536,7,FALSE)</f>
        <v>ІІІ</v>
      </c>
      <c r="E28" s="55"/>
      <c r="F28" s="55"/>
      <c r="G28" s="56"/>
      <c r="H28" s="56"/>
      <c r="I28" s="56"/>
      <c r="J28" s="56"/>
      <c r="K28" s="49"/>
      <c r="L28" s="56"/>
      <c r="M28" s="49"/>
      <c r="N28" s="56"/>
      <c r="O28" s="49"/>
      <c r="P28" s="49"/>
      <c r="Q28" s="49"/>
      <c r="R28" s="51"/>
      <c r="S28" s="16"/>
      <c r="T28" s="53"/>
      <c r="U28" s="15">
        <f t="shared" si="0"/>
        <v>1</v>
      </c>
    </row>
    <row r="29" spans="1:21">
      <c r="A29" s="54"/>
      <c r="B29" s="12">
        <v>72</v>
      </c>
      <c r="C29" s="12" t="str">
        <f>VLOOKUP($B29,'[1]Іменні заявки'!$A$1:$I$65536,2,FALSE)</f>
        <v>Гуль Олег Романович</v>
      </c>
      <c r="D29" s="13" t="str">
        <f>VLOOKUP($B29,'[1]Іменні заявки'!$A$1:$I$65536,7,FALSE)</f>
        <v>ІІІ</v>
      </c>
      <c r="E29" s="55"/>
      <c r="F29" s="55"/>
      <c r="G29" s="56"/>
      <c r="H29" s="56"/>
      <c r="I29" s="56"/>
      <c r="J29" s="56"/>
      <c r="K29" s="49"/>
      <c r="L29" s="56"/>
      <c r="M29" s="49"/>
      <c r="N29" s="56"/>
      <c r="O29" s="49"/>
      <c r="P29" s="49"/>
      <c r="Q29" s="49"/>
      <c r="R29" s="51"/>
      <c r="S29" s="16"/>
      <c r="T29" s="53"/>
      <c r="U29" s="15">
        <f t="shared" si="0"/>
        <v>1</v>
      </c>
    </row>
    <row r="30" spans="1:21">
      <c r="A30" s="54"/>
      <c r="B30" s="12">
        <v>76</v>
      </c>
      <c r="C30" s="12" t="str">
        <f>VLOOKUP($B30,'[1]Іменні заявки'!$A$1:$I$65536,2,FALSE)</f>
        <v>Наліпко Аліна Сергіївна</v>
      </c>
      <c r="D30" s="13" t="str">
        <f>VLOOKUP($B30,'[1]Іменні заявки'!$A$1:$I$65536,7,FALSE)</f>
        <v>ІІІ</v>
      </c>
      <c r="E30" s="55"/>
      <c r="F30" s="55"/>
      <c r="G30" s="56"/>
      <c r="H30" s="56"/>
      <c r="I30" s="56"/>
      <c r="J30" s="56"/>
      <c r="K30" s="49"/>
      <c r="L30" s="56"/>
      <c r="M30" s="49"/>
      <c r="N30" s="56"/>
      <c r="O30" s="49"/>
      <c r="P30" s="49"/>
      <c r="Q30" s="49"/>
      <c r="R30" s="52"/>
      <c r="S30" s="16"/>
      <c r="T30" s="53"/>
      <c r="U30" s="15">
        <f t="shared" si="0"/>
        <v>1</v>
      </c>
    </row>
    <row r="31" spans="1:21">
      <c r="A31" s="54">
        <v>6</v>
      </c>
      <c r="B31" s="12">
        <v>66</v>
      </c>
      <c r="C31" s="12" t="str">
        <f>VLOOKUP($B31,'[1]Іменні заявки'!$A$1:$I$65536,2,FALSE)</f>
        <v>Луканюк Артем Ігорович</v>
      </c>
      <c r="D31" s="13" t="str">
        <f>VLOOKUP($B31,'[1]Іменні заявки'!$A$1:$I$65536,7,FALSE)</f>
        <v>ІІІ</v>
      </c>
      <c r="E31" s="55" t="str">
        <f>VLOOKUP($B31,'[1]Іменні заявки'!$A$1:$I$65536,4,FALSE)</f>
        <v>Заставнівського району</v>
      </c>
      <c r="F31" s="55" t="str">
        <f>VLOOKUP($B31,'[1]Іменні заявки'!$A$1:$I$65536,3,FALSE)</f>
        <v>Заставнівського району</v>
      </c>
      <c r="G31" s="56">
        <v>9</v>
      </c>
      <c r="H31" s="56">
        <v>9</v>
      </c>
      <c r="I31" s="56"/>
      <c r="J31" s="56">
        <v>0</v>
      </c>
      <c r="K31" s="49">
        <v>1.1388888888888888E-2</v>
      </c>
      <c r="L31" s="56">
        <v>16</v>
      </c>
      <c r="M31" s="49">
        <v>1.689814814814815E-3</v>
      </c>
      <c r="N31" s="56">
        <f>L31+J31+H31+G31</f>
        <v>34</v>
      </c>
      <c r="O31" s="49">
        <f>N31*$W$6</f>
        <v>1.1805555555555555E-2</v>
      </c>
      <c r="P31" s="49">
        <f>M31+K31</f>
        <v>1.3078703703703703E-2</v>
      </c>
      <c r="Q31" s="49">
        <f>P31+O31</f>
        <v>2.4884259259259259E-2</v>
      </c>
      <c r="R31" s="50">
        <f>Q31/$Q$11*100</f>
        <v>251.46198830409355</v>
      </c>
      <c r="S31" s="16"/>
      <c r="T31" s="53">
        <v>6</v>
      </c>
      <c r="U31" s="15">
        <f t="shared" si="0"/>
        <v>1</v>
      </c>
    </row>
    <row r="32" spans="1:21">
      <c r="A32" s="54"/>
      <c r="B32" s="12">
        <v>61</v>
      </c>
      <c r="C32" s="12" t="str">
        <f>VLOOKUP($B32,'[1]Іменні заявки'!$A$1:$I$65536,2,FALSE)</f>
        <v>Величко Максим Ілліч</v>
      </c>
      <c r="D32" s="13" t="str">
        <f>VLOOKUP($B32,'[1]Іменні заявки'!$A$1:$I$65536,7,FALSE)</f>
        <v>ІІІ</v>
      </c>
      <c r="E32" s="55"/>
      <c r="F32" s="55"/>
      <c r="G32" s="56"/>
      <c r="H32" s="56"/>
      <c r="I32" s="56"/>
      <c r="J32" s="56"/>
      <c r="K32" s="49"/>
      <c r="L32" s="56"/>
      <c r="M32" s="49"/>
      <c r="N32" s="56"/>
      <c r="O32" s="49"/>
      <c r="P32" s="49"/>
      <c r="Q32" s="49"/>
      <c r="R32" s="51"/>
      <c r="S32" s="16"/>
      <c r="T32" s="53"/>
      <c r="U32" s="15">
        <f t="shared" si="0"/>
        <v>1</v>
      </c>
    </row>
    <row r="33" spans="1:21">
      <c r="A33" s="54"/>
      <c r="B33" s="12">
        <v>64</v>
      </c>
      <c r="C33" s="12" t="str">
        <f>VLOOKUP($B33,'[1]Іменні заявки'!$A$1:$I$65536,2,FALSE)</f>
        <v>Бурега Христина Анатолівна</v>
      </c>
      <c r="D33" s="13" t="str">
        <f>VLOOKUP($B33,'[1]Іменні заявки'!$A$1:$I$65536,7,FALSE)</f>
        <v>ІІІ</v>
      </c>
      <c r="E33" s="55"/>
      <c r="F33" s="55"/>
      <c r="G33" s="56"/>
      <c r="H33" s="56"/>
      <c r="I33" s="56"/>
      <c r="J33" s="56"/>
      <c r="K33" s="49"/>
      <c r="L33" s="56"/>
      <c r="M33" s="49"/>
      <c r="N33" s="56"/>
      <c r="O33" s="49"/>
      <c r="P33" s="49"/>
      <c r="Q33" s="49"/>
      <c r="R33" s="51"/>
      <c r="S33" s="16"/>
      <c r="T33" s="53"/>
      <c r="U33" s="15">
        <f t="shared" si="0"/>
        <v>1</v>
      </c>
    </row>
    <row r="34" spans="1:21">
      <c r="A34" s="54"/>
      <c r="B34" s="12">
        <v>63</v>
      </c>
      <c r="C34" s="12" t="str">
        <f>VLOOKUP($B34,'[1]Іменні заявки'!$A$1:$I$65536,2,FALSE)</f>
        <v>Цибуляк Марічка Сергіївна</v>
      </c>
      <c r="D34" s="13" t="str">
        <f>VLOOKUP($B34,'[1]Іменні заявки'!$A$1:$I$65536,7,FALSE)</f>
        <v>ІІІ</v>
      </c>
      <c r="E34" s="55"/>
      <c r="F34" s="55"/>
      <c r="G34" s="56"/>
      <c r="H34" s="56"/>
      <c r="I34" s="56"/>
      <c r="J34" s="56"/>
      <c r="K34" s="49"/>
      <c r="L34" s="56"/>
      <c r="M34" s="49"/>
      <c r="N34" s="56"/>
      <c r="O34" s="49"/>
      <c r="P34" s="49"/>
      <c r="Q34" s="49"/>
      <c r="R34" s="52"/>
      <c r="S34" s="16"/>
      <c r="T34" s="53"/>
      <c r="U34" s="15">
        <f t="shared" si="0"/>
        <v>1</v>
      </c>
    </row>
    <row r="35" spans="1:21">
      <c r="A35" s="54">
        <v>7</v>
      </c>
      <c r="B35" s="12">
        <v>42</v>
      </c>
      <c r="C35" s="12" t="str">
        <f>VLOOKUP($B35,'[1]Іменні заявки'!$A$1:$I$65536,2,FALSE)</f>
        <v>Торак Сергій Анатолійович</v>
      </c>
      <c r="D35" s="13" t="str">
        <f>VLOOKUP($B35,'[1]Іменні заявки'!$A$1:$I$65536,7,FALSE)</f>
        <v>ІІІ</v>
      </c>
      <c r="E35" s="55" t="str">
        <f>VLOOKUP($B35,'[1]Іменні заявки'!$A$1:$I$65536,4,FALSE)</f>
        <v>Путильський район</v>
      </c>
      <c r="F35" s="55" t="str">
        <f>VLOOKUP($B35,'[1]Іменні заявки'!$A$1:$I$65536,3,FALSE)</f>
        <v>Путильський район</v>
      </c>
      <c r="G35" s="56">
        <v>3</v>
      </c>
      <c r="H35" s="56">
        <v>3</v>
      </c>
      <c r="I35" s="56"/>
      <c r="J35" s="56">
        <v>0</v>
      </c>
      <c r="K35" s="49">
        <v>5.4166666666666669E-3</v>
      </c>
      <c r="L35" s="56">
        <v>60</v>
      </c>
      <c r="M35" s="49">
        <v>4.6296296296296293E-4</v>
      </c>
      <c r="N35" s="56">
        <f>L35+J35+H35+G35</f>
        <v>66</v>
      </c>
      <c r="O35" s="49">
        <f>N35*$W$6</f>
        <v>2.2916666666666669E-2</v>
      </c>
      <c r="P35" s="49">
        <f>M35+K35</f>
        <v>5.8796296296296296E-3</v>
      </c>
      <c r="Q35" s="49">
        <f>P35+O35</f>
        <v>2.8796296296296299E-2</v>
      </c>
      <c r="R35" s="50">
        <f>Q35/$Q$11*100</f>
        <v>290.99415204678365</v>
      </c>
      <c r="S35" s="16"/>
      <c r="T35" s="53">
        <v>7</v>
      </c>
      <c r="U35" s="15">
        <f t="shared" ref="U35:U42" si="1">IF(D35="МС",100,IF(D35="КМС",30,IF(D35="І",10,IF(D35="ІІ",3,))))</f>
        <v>0</v>
      </c>
    </row>
    <row r="36" spans="1:21">
      <c r="A36" s="54"/>
      <c r="B36" s="12">
        <v>45</v>
      </c>
      <c r="C36" s="12" t="str">
        <f>VLOOKUP($B36,'[1]Іменні заявки'!$A$1:$I$65536,2,FALSE)</f>
        <v>Снігур Марина Василівна</v>
      </c>
      <c r="D36" s="13" t="str">
        <f>VLOOKUP($B36,'[1]Іменні заявки'!$A$1:$I$65536,7,FALSE)</f>
        <v>ІІІ</v>
      </c>
      <c r="E36" s="55"/>
      <c r="F36" s="55"/>
      <c r="G36" s="56"/>
      <c r="H36" s="56"/>
      <c r="I36" s="56"/>
      <c r="J36" s="56"/>
      <c r="K36" s="49"/>
      <c r="L36" s="56"/>
      <c r="M36" s="49"/>
      <c r="N36" s="56"/>
      <c r="O36" s="49"/>
      <c r="P36" s="49"/>
      <c r="Q36" s="49"/>
      <c r="R36" s="51"/>
      <c r="S36" s="16"/>
      <c r="T36" s="53"/>
      <c r="U36" s="15">
        <f t="shared" si="1"/>
        <v>0</v>
      </c>
    </row>
    <row r="37" spans="1:21">
      <c r="A37" s="54"/>
      <c r="B37" s="12">
        <v>41</v>
      </c>
      <c r="C37" s="12" t="str">
        <f>VLOOKUP($B37,'[1]Іменні заявки'!$A$1:$I$65536,2,FALSE)</f>
        <v>Довбуш Іван Іванович</v>
      </c>
      <c r="D37" s="13" t="str">
        <f>VLOOKUP($B37,'[1]Іменні заявки'!$A$1:$I$65536,7,FALSE)</f>
        <v>ІІІ</v>
      </c>
      <c r="E37" s="55"/>
      <c r="F37" s="55"/>
      <c r="G37" s="56"/>
      <c r="H37" s="56"/>
      <c r="I37" s="56"/>
      <c r="J37" s="56"/>
      <c r="K37" s="49"/>
      <c r="L37" s="56"/>
      <c r="M37" s="49"/>
      <c r="N37" s="56"/>
      <c r="O37" s="49"/>
      <c r="P37" s="49"/>
      <c r="Q37" s="49"/>
      <c r="R37" s="51"/>
      <c r="S37" s="16"/>
      <c r="T37" s="53"/>
      <c r="U37" s="15">
        <f t="shared" si="1"/>
        <v>0</v>
      </c>
    </row>
    <row r="38" spans="1:21">
      <c r="A38" s="54"/>
      <c r="B38" s="12">
        <v>44</v>
      </c>
      <c r="C38" s="12" t="str">
        <f>VLOOKUP($B38,'[1]Іменні заявки'!$A$1:$I$65536,2,FALSE)</f>
        <v>Поляк Євген Васильович</v>
      </c>
      <c r="D38" s="13" t="str">
        <f>VLOOKUP($B38,'[1]Іменні заявки'!$A$1:$I$65536,7,FALSE)</f>
        <v>ІІІ</v>
      </c>
      <c r="E38" s="55"/>
      <c r="F38" s="55"/>
      <c r="G38" s="56"/>
      <c r="H38" s="56"/>
      <c r="I38" s="56"/>
      <c r="J38" s="56"/>
      <c r="K38" s="49"/>
      <c r="L38" s="56"/>
      <c r="M38" s="49"/>
      <c r="N38" s="56"/>
      <c r="O38" s="49"/>
      <c r="P38" s="49"/>
      <c r="Q38" s="49"/>
      <c r="R38" s="52"/>
      <c r="S38" s="16"/>
      <c r="T38" s="53"/>
      <c r="U38" s="15">
        <f t="shared" si="1"/>
        <v>0</v>
      </c>
    </row>
    <row r="39" spans="1:21">
      <c r="A39" s="54">
        <v>8</v>
      </c>
      <c r="B39" s="12">
        <v>101</v>
      </c>
      <c r="C39" s="12" t="str">
        <f>VLOOKUP($B39,'[1]Іменні заявки'!$A$1:$I$65536,2,FALSE)</f>
        <v>Бузурний Василь Вікторович</v>
      </c>
      <c r="D39" s="13" t="str">
        <f>VLOOKUP($B39,'[1]Іменні заявки'!$A$1:$I$65536,7,FALSE)</f>
        <v>ІІІ</v>
      </c>
      <c r="E39" s="55" t="str">
        <f>VLOOKUP($B39,'[1]Іменні заявки'!$A$1:$I$65536,4,FALSE)</f>
        <v>Сокирянський район</v>
      </c>
      <c r="F39" s="55" t="str">
        <f>VLOOKUP($B39,'[1]Іменні заявки'!$A$1:$I$65536,3,FALSE)</f>
        <v>Сокирянський район</v>
      </c>
      <c r="G39" s="56">
        <v>3</v>
      </c>
      <c r="H39" s="56">
        <v>9</v>
      </c>
      <c r="I39" s="56"/>
      <c r="J39" s="56">
        <v>0</v>
      </c>
      <c r="K39" s="49">
        <v>1.0844907407407407E-2</v>
      </c>
      <c r="L39" s="56">
        <v>89</v>
      </c>
      <c r="M39" s="49">
        <v>4.2824074074074075E-4</v>
      </c>
      <c r="N39" s="56">
        <f>L39+J39+H39+G39</f>
        <v>101</v>
      </c>
      <c r="O39" s="49">
        <f>N39*$W$6</f>
        <v>3.5069444444444445E-2</v>
      </c>
      <c r="P39" s="49">
        <f>M39+K39</f>
        <v>1.1273148148148148E-2</v>
      </c>
      <c r="Q39" s="49">
        <f>P39+O39</f>
        <v>4.6342592592592595E-2</v>
      </c>
      <c r="R39" s="50">
        <f>Q39/$Q$11*100</f>
        <v>468.30409356725147</v>
      </c>
      <c r="S39" s="16"/>
      <c r="T39" s="53">
        <v>8</v>
      </c>
      <c r="U39" s="15">
        <f t="shared" si="1"/>
        <v>0</v>
      </c>
    </row>
    <row r="40" spans="1:21">
      <c r="A40" s="54"/>
      <c r="B40" s="12">
        <v>105</v>
      </c>
      <c r="C40" s="12" t="str">
        <f>VLOOKUP($B40,'[1]Іменні заявки'!$A$1:$I$65536,2,FALSE)</f>
        <v>Погребняк Вікторія Русланівна</v>
      </c>
      <c r="D40" s="13" t="str">
        <f>VLOOKUP($B40,'[1]Іменні заявки'!$A$1:$I$65536,7,FALSE)</f>
        <v>ІІІ</v>
      </c>
      <c r="E40" s="55"/>
      <c r="F40" s="55"/>
      <c r="G40" s="56"/>
      <c r="H40" s="56"/>
      <c r="I40" s="56"/>
      <c r="J40" s="56"/>
      <c r="K40" s="49"/>
      <c r="L40" s="56"/>
      <c r="M40" s="49"/>
      <c r="N40" s="56"/>
      <c r="O40" s="49"/>
      <c r="P40" s="49"/>
      <c r="Q40" s="49"/>
      <c r="R40" s="51"/>
      <c r="S40" s="16"/>
      <c r="T40" s="53"/>
      <c r="U40" s="15">
        <f t="shared" si="1"/>
        <v>0</v>
      </c>
    </row>
    <row r="41" spans="1:21">
      <c r="A41" s="54"/>
      <c r="B41" s="12">
        <v>104</v>
      </c>
      <c r="C41" s="12" t="str">
        <f>VLOOKUP($B41,'[1]Іменні заявки'!$A$1:$I$65536,2,FALSE)</f>
        <v>Проданюк Микола Миколайович</v>
      </c>
      <c r="D41" s="13" t="str">
        <f>VLOOKUP($B41,'[1]Іменні заявки'!$A$1:$I$65536,7,FALSE)</f>
        <v>ІІІ</v>
      </c>
      <c r="E41" s="55"/>
      <c r="F41" s="55"/>
      <c r="G41" s="56"/>
      <c r="H41" s="56"/>
      <c r="I41" s="56"/>
      <c r="J41" s="56"/>
      <c r="K41" s="49"/>
      <c r="L41" s="56"/>
      <c r="M41" s="49"/>
      <c r="N41" s="56"/>
      <c r="O41" s="49"/>
      <c r="P41" s="49"/>
      <c r="Q41" s="49"/>
      <c r="R41" s="51"/>
      <c r="S41" s="16"/>
      <c r="T41" s="53"/>
      <c r="U41" s="15">
        <f t="shared" si="1"/>
        <v>0</v>
      </c>
    </row>
    <row r="42" spans="1:21">
      <c r="A42" s="54"/>
      <c r="B42" s="12">
        <v>102</v>
      </c>
      <c r="C42" s="12" t="str">
        <f>VLOOKUP($B42,'[1]Іменні заявки'!$A$1:$I$65536,2,FALSE)</f>
        <v>Бурдейний Роман Валерійович</v>
      </c>
      <c r="D42" s="13" t="str">
        <f>VLOOKUP($B42,'[1]Іменні заявки'!$A$1:$I$65536,7,FALSE)</f>
        <v>ІІІ</v>
      </c>
      <c r="E42" s="55"/>
      <c r="F42" s="55"/>
      <c r="G42" s="56"/>
      <c r="H42" s="56"/>
      <c r="I42" s="56"/>
      <c r="J42" s="56"/>
      <c r="K42" s="49"/>
      <c r="L42" s="56"/>
      <c r="M42" s="49"/>
      <c r="N42" s="56"/>
      <c r="O42" s="49"/>
      <c r="P42" s="49"/>
      <c r="Q42" s="49"/>
      <c r="R42" s="52"/>
      <c r="S42" s="16"/>
      <c r="T42" s="53"/>
      <c r="U42" s="15">
        <f t="shared" si="1"/>
        <v>0</v>
      </c>
    </row>
    <row r="43" spans="1:21">
      <c r="C43" s="17"/>
      <c r="F43" s="17"/>
    </row>
    <row r="44" spans="1:21" customFormat="1" ht="15">
      <c r="A44" t="s">
        <v>32</v>
      </c>
    </row>
    <row r="45" spans="1:21" customFormat="1" ht="15"/>
  </sheetData>
  <sheetCalcPr fullCalcOnLoad="1"/>
  <mergeCells count="145">
    <mergeCell ref="A9:A10"/>
    <mergeCell ref="B9:B10"/>
    <mergeCell ref="C9:C10"/>
    <mergeCell ref="D9:D10"/>
    <mergeCell ref="A1:V1"/>
    <mergeCell ref="A2:V2"/>
    <mergeCell ref="A3:V3"/>
    <mergeCell ref="L8:N8"/>
    <mergeCell ref="E9:E10"/>
    <mergeCell ref="F9:F10"/>
    <mergeCell ref="T9:T10"/>
    <mergeCell ref="A11:A14"/>
    <mergeCell ref="E11:E14"/>
    <mergeCell ref="F11:F14"/>
    <mergeCell ref="G11:G14"/>
    <mergeCell ref="H11:H14"/>
    <mergeCell ref="I11:I14"/>
    <mergeCell ref="J11:J14"/>
    <mergeCell ref="S9:S10"/>
    <mergeCell ref="K11:K14"/>
    <mergeCell ref="L11:L14"/>
    <mergeCell ref="G9:N9"/>
    <mergeCell ref="O9:O10"/>
    <mergeCell ref="M11:M14"/>
    <mergeCell ref="N11:N14"/>
    <mergeCell ref="O11:O14"/>
    <mergeCell ref="J15:J18"/>
    <mergeCell ref="K15:K18"/>
    <mergeCell ref="L15:L18"/>
    <mergeCell ref="P9:P10"/>
    <mergeCell ref="Q9:Q10"/>
    <mergeCell ref="R9:R10"/>
    <mergeCell ref="A15:A18"/>
    <mergeCell ref="E15:E18"/>
    <mergeCell ref="F15:F18"/>
    <mergeCell ref="G15:G18"/>
    <mergeCell ref="H15:H18"/>
    <mergeCell ref="I15:I18"/>
    <mergeCell ref="P11:P14"/>
    <mergeCell ref="Q11:Q14"/>
    <mergeCell ref="R11:R14"/>
    <mergeCell ref="T15:T18"/>
    <mergeCell ref="P15:P18"/>
    <mergeCell ref="Q15:Q18"/>
    <mergeCell ref="R15:R18"/>
    <mergeCell ref="T11:T14"/>
    <mergeCell ref="H19:H22"/>
    <mergeCell ref="I19:I22"/>
    <mergeCell ref="J19:J22"/>
    <mergeCell ref="K19:K22"/>
    <mergeCell ref="A19:A22"/>
    <mergeCell ref="E19:E22"/>
    <mergeCell ref="F19:F22"/>
    <mergeCell ref="G19:G22"/>
    <mergeCell ref="L19:L22"/>
    <mergeCell ref="M15:M18"/>
    <mergeCell ref="N15:N18"/>
    <mergeCell ref="O15:O18"/>
    <mergeCell ref="M19:M22"/>
    <mergeCell ref="N19:N22"/>
    <mergeCell ref="O19:O22"/>
    <mergeCell ref="R19:R22"/>
    <mergeCell ref="T23:T26"/>
    <mergeCell ref="P23:P26"/>
    <mergeCell ref="Q23:Q26"/>
    <mergeCell ref="R23:R26"/>
    <mergeCell ref="T19:T22"/>
    <mergeCell ref="A27:A30"/>
    <mergeCell ref="E27:E30"/>
    <mergeCell ref="F27:F30"/>
    <mergeCell ref="G27:G30"/>
    <mergeCell ref="P19:P22"/>
    <mergeCell ref="Q19:Q22"/>
    <mergeCell ref="A23:A26"/>
    <mergeCell ref="E23:E26"/>
    <mergeCell ref="F23:F26"/>
    <mergeCell ref="G23:G26"/>
    <mergeCell ref="O23:O26"/>
    <mergeCell ref="M27:M30"/>
    <mergeCell ref="N27:N30"/>
    <mergeCell ref="O27:O30"/>
    <mergeCell ref="H27:H30"/>
    <mergeCell ref="I27:I30"/>
    <mergeCell ref="J27:J30"/>
    <mergeCell ref="K27:K30"/>
    <mergeCell ref="H23:H26"/>
    <mergeCell ref="I23:I26"/>
    <mergeCell ref="J31:J34"/>
    <mergeCell ref="K31:K34"/>
    <mergeCell ref="L31:L34"/>
    <mergeCell ref="L27:L30"/>
    <mergeCell ref="M23:M26"/>
    <mergeCell ref="N23:N26"/>
    <mergeCell ref="J23:J26"/>
    <mergeCell ref="K23:K26"/>
    <mergeCell ref="L23:L26"/>
    <mergeCell ref="A31:A34"/>
    <mergeCell ref="E31:E34"/>
    <mergeCell ref="F31:F34"/>
    <mergeCell ref="G31:G34"/>
    <mergeCell ref="H31:H34"/>
    <mergeCell ref="I31:I34"/>
    <mergeCell ref="P27:P30"/>
    <mergeCell ref="Q27:Q30"/>
    <mergeCell ref="R27:R30"/>
    <mergeCell ref="T31:T34"/>
    <mergeCell ref="P31:P34"/>
    <mergeCell ref="Q31:Q34"/>
    <mergeCell ref="R31:R34"/>
    <mergeCell ref="T27:T30"/>
    <mergeCell ref="H35:H38"/>
    <mergeCell ref="I35:I38"/>
    <mergeCell ref="J35:J38"/>
    <mergeCell ref="K35:K38"/>
    <mergeCell ref="A35:A38"/>
    <mergeCell ref="E35:E38"/>
    <mergeCell ref="F35:F38"/>
    <mergeCell ref="G35:G38"/>
    <mergeCell ref="L35:L38"/>
    <mergeCell ref="M31:M34"/>
    <mergeCell ref="N31:N34"/>
    <mergeCell ref="O31:O34"/>
    <mergeCell ref="M35:M38"/>
    <mergeCell ref="N35:N38"/>
    <mergeCell ref="O35:O38"/>
    <mergeCell ref="J39:J42"/>
    <mergeCell ref="K39:K42"/>
    <mergeCell ref="L39:L42"/>
    <mergeCell ref="T39:T42"/>
    <mergeCell ref="M39:M42"/>
    <mergeCell ref="N39:N42"/>
    <mergeCell ref="O39:O42"/>
    <mergeCell ref="P39:P42"/>
    <mergeCell ref="Q39:Q42"/>
    <mergeCell ref="R39:R42"/>
    <mergeCell ref="P35:P38"/>
    <mergeCell ref="Q35:Q38"/>
    <mergeCell ref="R35:R38"/>
    <mergeCell ref="T35:T38"/>
    <mergeCell ref="A39:A42"/>
    <mergeCell ref="E39:E42"/>
    <mergeCell ref="F39:F42"/>
    <mergeCell ref="G39:G42"/>
    <mergeCell ref="H39:H42"/>
    <mergeCell ref="I39:I4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A7" sqref="A7"/>
    </sheetView>
  </sheetViews>
  <sheetFormatPr defaultRowHeight="12.75"/>
  <cols>
    <col min="1" max="1" width="4.140625" style="1" customWidth="1"/>
    <col min="2" max="2" width="36.28515625" style="1" customWidth="1"/>
    <col min="3" max="3" width="29.140625" style="1" customWidth="1"/>
    <col min="4" max="4" width="18.42578125" style="1" customWidth="1"/>
    <col min="5" max="5" width="11.7109375" style="1" customWidth="1"/>
    <col min="6" max="6" width="3.5703125" style="1" customWidth="1"/>
    <col min="7" max="7" width="10.140625" style="1" customWidth="1"/>
    <col min="8" max="16384" width="9.140625" style="1"/>
  </cols>
  <sheetData>
    <row r="1" spans="1:15" ht="18.75">
      <c r="A1" s="65" t="s">
        <v>0</v>
      </c>
      <c r="B1" s="65"/>
      <c r="C1" s="65"/>
      <c r="D1" s="65"/>
      <c r="E1" s="65"/>
      <c r="F1" s="65"/>
      <c r="G1" s="65"/>
      <c r="H1" s="65"/>
      <c r="I1" s="18"/>
      <c r="J1" s="18"/>
      <c r="K1" s="18"/>
      <c r="L1" s="18"/>
      <c r="M1" s="18"/>
      <c r="N1" s="18"/>
      <c r="O1" s="18"/>
    </row>
    <row r="2" spans="1: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>
      <c r="A3" s="67" t="s">
        <v>33</v>
      </c>
      <c r="B3" s="67"/>
      <c r="C3" s="67"/>
      <c r="D3" s="67"/>
      <c r="E3" s="67"/>
      <c r="F3" s="67"/>
      <c r="G3" s="67"/>
      <c r="H3" s="67"/>
      <c r="I3" s="19"/>
      <c r="J3" s="19"/>
      <c r="K3" s="19"/>
      <c r="L3" s="19"/>
      <c r="M3" s="19"/>
      <c r="N3" s="19"/>
      <c r="O3" s="19"/>
    </row>
    <row r="4" spans="1:15" ht="15">
      <c r="A4" s="2" t="s">
        <v>59</v>
      </c>
      <c r="B4" s="3"/>
      <c r="C4" s="3"/>
      <c r="D4" s="3"/>
      <c r="E4" s="3"/>
      <c r="F4" s="4"/>
      <c r="G4" s="4"/>
      <c r="H4" s="4"/>
      <c r="I4" s="4"/>
      <c r="J4" s="3"/>
      <c r="K4" s="3"/>
      <c r="L4" s="3"/>
      <c r="N4" s="3"/>
      <c r="O4" s="3"/>
    </row>
    <row r="5" spans="1:15" ht="15">
      <c r="A5" s="2" t="s">
        <v>61</v>
      </c>
      <c r="B5" s="3"/>
      <c r="C5" s="3"/>
      <c r="D5" s="3"/>
      <c r="E5" s="3"/>
      <c r="F5" s="4"/>
      <c r="G5" s="4"/>
      <c r="H5" s="4"/>
      <c r="I5" s="4"/>
      <c r="J5" s="3"/>
      <c r="K5" s="3"/>
      <c r="L5" s="3"/>
      <c r="N5" s="3"/>
      <c r="O5" s="3"/>
    </row>
    <row r="6" spans="1:15" ht="15">
      <c r="A6" s="2" t="s">
        <v>62</v>
      </c>
      <c r="B6" s="3"/>
      <c r="C6" s="3"/>
      <c r="D6" s="3"/>
      <c r="E6" s="3"/>
      <c r="F6" s="4"/>
      <c r="G6" s="4"/>
      <c r="H6" s="4"/>
      <c r="I6" s="4"/>
      <c r="J6" s="3"/>
      <c r="K6" s="3"/>
      <c r="L6" s="3"/>
      <c r="N6" s="3"/>
      <c r="O6" s="3"/>
    </row>
    <row r="7" spans="1:15" ht="18.75">
      <c r="A7" s="3" t="s">
        <v>34</v>
      </c>
      <c r="B7" s="3"/>
      <c r="C7" s="3"/>
      <c r="D7" s="3"/>
      <c r="E7" s="3"/>
      <c r="F7" s="4"/>
      <c r="G7" s="4"/>
      <c r="H7" s="4"/>
      <c r="I7" s="4"/>
      <c r="J7" s="7"/>
      <c r="N7" s="3"/>
      <c r="O7" s="3"/>
    </row>
    <row r="8" spans="1:15" ht="13.5" thickBot="1">
      <c r="I8" s="7"/>
    </row>
    <row r="9" spans="1:15" ht="13.5" thickBot="1">
      <c r="A9" s="75" t="s">
        <v>10</v>
      </c>
      <c r="B9" s="71" t="s">
        <v>14</v>
      </c>
      <c r="C9" s="76" t="s">
        <v>13</v>
      </c>
      <c r="D9" s="77" t="s">
        <v>35</v>
      </c>
      <c r="E9" s="78"/>
      <c r="F9" s="79"/>
      <c r="G9" s="80" t="s">
        <v>36</v>
      </c>
      <c r="H9" s="71" t="s">
        <v>21</v>
      </c>
      <c r="I9" s="20"/>
    </row>
    <row r="10" spans="1:15" ht="13.5" thickBot="1">
      <c r="A10" s="72"/>
      <c r="B10" s="72"/>
      <c r="C10" s="72"/>
      <c r="D10" s="21" t="s">
        <v>37</v>
      </c>
      <c r="E10" s="22" t="s">
        <v>38</v>
      </c>
      <c r="F10" s="23"/>
      <c r="G10" s="81"/>
      <c r="H10" s="72"/>
      <c r="I10" s="20"/>
      <c r="J10" s="7"/>
    </row>
    <row r="11" spans="1:15" ht="13.5" thickBot="1">
      <c r="A11" s="24">
        <v>80</v>
      </c>
      <c r="B11" s="24" t="str">
        <f>VLOOKUP($A11,'[1]Іменні заявки'!$A$1:$K$65536,2,FALSE)</f>
        <v>Глибоцький район</v>
      </c>
      <c r="C11" s="24" t="str">
        <f>VLOOKUP($A11,'[1]Іменні заявки'!$A$1:$K$65536,4,FALSE)</f>
        <v>Глибоцький район</v>
      </c>
      <c r="D11" s="24">
        <v>1</v>
      </c>
      <c r="E11" s="25">
        <v>1</v>
      </c>
      <c r="F11" s="26"/>
      <c r="G11" s="24">
        <f t="shared" ref="G11:G18" si="0">D11+E11+F11</f>
        <v>2</v>
      </c>
      <c r="H11" s="24">
        <v>1</v>
      </c>
    </row>
    <row r="12" spans="1:15" ht="13.5" thickBot="1">
      <c r="A12" s="24">
        <v>50</v>
      </c>
      <c r="B12" s="24" t="str">
        <f>VLOOKUP($A12,'[1]Іменні заявки'!$A$1:$K$65536,2,FALSE)</f>
        <v>Новоселицький район</v>
      </c>
      <c r="C12" s="24" t="str">
        <f>VLOOKUP($A12,'[1]Іменні заявки'!$A$1:$K$65536,4,FALSE)</f>
        <v>Новоселицький район</v>
      </c>
      <c r="D12" s="24">
        <v>3</v>
      </c>
      <c r="E12" s="25">
        <v>4</v>
      </c>
      <c r="F12" s="26"/>
      <c r="G12" s="24">
        <f t="shared" si="0"/>
        <v>7</v>
      </c>
      <c r="H12" s="24">
        <v>2</v>
      </c>
    </row>
    <row r="13" spans="1:15" ht="13.5" thickBot="1">
      <c r="A13" s="24">
        <v>70</v>
      </c>
      <c r="B13" s="24" t="str">
        <f>VLOOKUP($A13,'[1]Іменні заявки'!$A$1:$K$65536,2,FALSE)</f>
        <v>Сторожинецький район</v>
      </c>
      <c r="C13" s="24" t="str">
        <f>VLOOKUP($A13,'[1]Іменні заявки'!$A$1:$K$65536,4,FALSE)</f>
        <v>Сторожинецький район</v>
      </c>
      <c r="D13" s="24">
        <v>2</v>
      </c>
      <c r="E13" s="25">
        <v>5</v>
      </c>
      <c r="F13" s="26"/>
      <c r="G13" s="24">
        <f t="shared" si="0"/>
        <v>7</v>
      </c>
      <c r="H13" s="24">
        <v>3</v>
      </c>
    </row>
    <row r="14" spans="1:15" ht="13.5" thickBot="1">
      <c r="A14" s="24">
        <v>90</v>
      </c>
      <c r="B14" s="24" t="str">
        <f>VLOOKUP($A14,'[1]Іменні заявки'!$A$1:$K$65536,2,FALSE)</f>
        <v>Глибоцький ЦТКСЕУМ</v>
      </c>
      <c r="C14" s="24" t="str">
        <f>VLOOKUP($A14,'[1]Іменні заявки'!$A$1:$K$65536,4,FALSE)</f>
        <v>Глибоцький район</v>
      </c>
      <c r="D14" s="24">
        <v>7</v>
      </c>
      <c r="E14" s="25">
        <v>2</v>
      </c>
      <c r="F14" s="26"/>
      <c r="G14" s="24">
        <f t="shared" si="0"/>
        <v>9</v>
      </c>
      <c r="H14" s="24">
        <v>4</v>
      </c>
    </row>
    <row r="15" spans="1:15" ht="13.5" thickBot="1">
      <c r="A15" s="24">
        <v>20</v>
      </c>
      <c r="B15" s="24" t="str">
        <f>VLOOKUP($A15,'[1]Іменні заявки'!$A$1:$K$65536,2,FALSE)</f>
        <v>м.Чернівці</v>
      </c>
      <c r="C15" s="24" t="str">
        <f>VLOOKUP($A15,'[1]Іменні заявки'!$A$1:$K$65536,4,FALSE)</f>
        <v>м.Чернівці</v>
      </c>
      <c r="D15" s="24">
        <v>6</v>
      </c>
      <c r="E15" s="25">
        <v>3</v>
      </c>
      <c r="F15" s="26"/>
      <c r="G15" s="24">
        <f t="shared" si="0"/>
        <v>9</v>
      </c>
      <c r="H15" s="24">
        <v>5</v>
      </c>
    </row>
    <row r="16" spans="1:15" ht="13.5" thickBot="1">
      <c r="A16" s="24">
        <v>60</v>
      </c>
      <c r="B16" s="24" t="str">
        <f>VLOOKUP($A16,'[1]Іменні заявки'!$A$1:$K$65536,2,FALSE)</f>
        <v>Заставнівський району</v>
      </c>
      <c r="C16" s="24" t="str">
        <f>VLOOKUP($A16,'[1]Іменні заявки'!$A$1:$K$65536,4,FALSE)</f>
        <v>Заставнівського району</v>
      </c>
      <c r="D16" s="24">
        <v>4</v>
      </c>
      <c r="E16" s="25">
        <v>6</v>
      </c>
      <c r="F16" s="26"/>
      <c r="G16" s="24">
        <f t="shared" si="0"/>
        <v>10</v>
      </c>
      <c r="H16" s="24">
        <v>6</v>
      </c>
    </row>
    <row r="17" spans="1:8" ht="13.5" thickBot="1">
      <c r="A17" s="24">
        <v>40</v>
      </c>
      <c r="B17" s="24" t="str">
        <f>VLOOKUP($A17,'[1]Іменні заявки'!$A$1:$K$65536,2,FALSE)</f>
        <v>Путильський район</v>
      </c>
      <c r="C17" s="24" t="str">
        <f>VLOOKUP($A17,'[1]Іменні заявки'!$A$1:$K$65536,4,FALSE)</f>
        <v>Путильський район</v>
      </c>
      <c r="D17" s="24">
        <v>8</v>
      </c>
      <c r="E17" s="25">
        <v>7</v>
      </c>
      <c r="F17" s="26"/>
      <c r="G17" s="24">
        <f t="shared" si="0"/>
        <v>15</v>
      </c>
      <c r="H17" s="24">
        <v>7</v>
      </c>
    </row>
    <row r="18" spans="1:8" ht="13.5" thickBot="1">
      <c r="A18" s="24">
        <v>100</v>
      </c>
      <c r="B18" s="24" t="str">
        <f>VLOOKUP($A18,'[1]Іменні заявки'!$A$1:$K$65536,2,FALSE)</f>
        <v>Сокирянський район</v>
      </c>
      <c r="C18" s="24" t="str">
        <f>VLOOKUP($A18,'[1]Іменні заявки'!$A$1:$K$65536,4,FALSE)</f>
        <v>Сокирянський район</v>
      </c>
      <c r="D18" s="24">
        <v>9</v>
      </c>
      <c r="E18" s="25">
        <v>8</v>
      </c>
      <c r="F18" s="26"/>
      <c r="G18" s="24">
        <f t="shared" si="0"/>
        <v>17</v>
      </c>
      <c r="H18" s="24">
        <v>8</v>
      </c>
    </row>
    <row r="19" spans="1:8" ht="15.75" thickBot="1">
      <c r="A19" s="24">
        <v>110</v>
      </c>
      <c r="B19" s="24" t="str">
        <f>VLOOKUP($A19,'[1]Іменні заявки'!$A$1:$K$65536,2,FALSE)</f>
        <v>ОЦТКЕУМ</v>
      </c>
      <c r="C19" s="24" t="str">
        <f>VLOOKUP($A19,'[1]Іменні заявки'!$A$1:$K$65536,4,FALSE)</f>
        <v>м.Чернівці</v>
      </c>
      <c r="D19" s="24">
        <v>5</v>
      </c>
      <c r="E19" s="27" t="s">
        <v>39</v>
      </c>
      <c r="F19" s="26"/>
      <c r="G19" s="24">
        <v>9</v>
      </c>
      <c r="H19" s="24">
        <v>9</v>
      </c>
    </row>
    <row r="21" spans="1:8">
      <c r="A21" s="73" t="s">
        <v>40</v>
      </c>
      <c r="B21" s="74"/>
      <c r="C21" s="74"/>
      <c r="D21" s="74"/>
      <c r="E21" s="74"/>
      <c r="F21" s="74"/>
      <c r="G21" s="74"/>
      <c r="H21" s="74"/>
    </row>
    <row r="23" spans="1:8">
      <c r="A23" s="73"/>
      <c r="B23" s="74"/>
      <c r="C23" s="74"/>
      <c r="D23" s="74"/>
      <c r="E23" s="74"/>
      <c r="F23" s="74"/>
      <c r="G23" s="74"/>
      <c r="H23" s="74"/>
    </row>
  </sheetData>
  <sheetCalcPr fullCalcOnLoad="1"/>
  <mergeCells count="11">
    <mergeCell ref="G9:G10"/>
    <mergeCell ref="H9:H10"/>
    <mergeCell ref="A21:H21"/>
    <mergeCell ref="A23:H23"/>
    <mergeCell ref="A1:H1"/>
    <mergeCell ref="A2:O2"/>
    <mergeCell ref="A3:H3"/>
    <mergeCell ref="A9:A10"/>
    <mergeCell ref="B9:B10"/>
    <mergeCell ref="C9:C10"/>
    <mergeCell ref="D9:F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A3" sqref="A3:P3"/>
    </sheetView>
  </sheetViews>
  <sheetFormatPr defaultRowHeight="12.75"/>
  <cols>
    <col min="1" max="1" width="5.140625" style="1" customWidth="1"/>
    <col min="2" max="2" width="5.85546875" style="1" customWidth="1"/>
    <col min="3" max="3" width="31.140625" style="1" customWidth="1"/>
    <col min="4" max="4" width="8.7109375" style="1" customWidth="1"/>
    <col min="5" max="5" width="20.28515625" style="1" customWidth="1"/>
    <col min="6" max="6" width="17.140625" style="1" customWidth="1"/>
    <col min="7" max="7" width="14.140625" style="1" hidden="1" customWidth="1"/>
    <col min="8" max="8" width="15.140625" style="1" customWidth="1"/>
    <col min="9" max="10" width="16.7109375" style="1" customWidth="1"/>
    <col min="11" max="11" width="12" style="1" customWidth="1"/>
    <col min="12" max="12" width="9.140625" style="1"/>
    <col min="13" max="13" width="10.140625" style="1" customWidth="1"/>
    <col min="14" max="16384" width="9.140625" style="1"/>
  </cols>
  <sheetData>
    <row r="1" spans="1:16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2" t="s">
        <v>59</v>
      </c>
      <c r="B4" s="3"/>
      <c r="C4" s="3"/>
      <c r="D4" s="3"/>
      <c r="E4" s="3"/>
      <c r="F4" s="4"/>
      <c r="G4" s="4"/>
      <c r="H4" s="4"/>
      <c r="I4" s="4"/>
      <c r="J4" s="4"/>
      <c r="K4" s="3"/>
      <c r="L4" s="3"/>
      <c r="M4" s="3"/>
      <c r="N4" s="3"/>
      <c r="O4" s="3"/>
      <c r="P4" s="3"/>
    </row>
    <row r="5" spans="1:16" ht="15">
      <c r="A5" s="2" t="s">
        <v>2</v>
      </c>
      <c r="B5" s="3"/>
      <c r="C5" s="3"/>
      <c r="D5" s="3"/>
      <c r="E5" s="3"/>
      <c r="F5" s="4"/>
      <c r="G5" s="4"/>
      <c r="H5" s="4"/>
      <c r="I5" s="4"/>
      <c r="J5" s="4"/>
      <c r="K5" s="3"/>
      <c r="L5" s="3"/>
      <c r="M5" s="3"/>
      <c r="N5" s="3"/>
      <c r="O5" s="3"/>
      <c r="P5" s="3"/>
    </row>
    <row r="6" spans="1:16" ht="15">
      <c r="A6" s="2" t="s">
        <v>60</v>
      </c>
      <c r="B6" s="3"/>
      <c r="C6" s="3"/>
      <c r="D6" s="3"/>
      <c r="E6" s="3"/>
      <c r="F6" s="4"/>
      <c r="G6" s="4"/>
      <c r="H6" s="4"/>
      <c r="I6" s="4"/>
      <c r="J6" s="4"/>
      <c r="K6" s="3"/>
      <c r="L6" s="3"/>
      <c r="M6" s="3"/>
      <c r="N6" s="3"/>
      <c r="O6" s="3"/>
      <c r="P6" s="3"/>
    </row>
    <row r="7" spans="1:16" ht="19.5" thickBot="1">
      <c r="A7" s="6" t="s">
        <v>41</v>
      </c>
      <c r="B7" s="3"/>
      <c r="C7" s="3"/>
      <c r="D7" s="3"/>
      <c r="E7" s="3"/>
      <c r="F7" s="4"/>
      <c r="G7" s="4"/>
      <c r="H7" s="4"/>
      <c r="I7" s="4"/>
      <c r="J7" s="4"/>
      <c r="K7" s="28"/>
      <c r="L7" s="7"/>
      <c r="M7" s="7"/>
      <c r="O7" s="3"/>
      <c r="P7" s="3"/>
    </row>
    <row r="8" spans="1:16" ht="14.25" thickTop="1" thickBot="1">
      <c r="A8" s="3" t="s">
        <v>42</v>
      </c>
      <c r="B8" s="3"/>
      <c r="C8" s="3"/>
      <c r="D8" s="3"/>
      <c r="E8" s="3"/>
      <c r="F8" s="4"/>
      <c r="G8" s="4"/>
      <c r="H8" s="4" t="s">
        <v>6</v>
      </c>
      <c r="I8" s="4"/>
      <c r="J8" s="4"/>
      <c r="K8" s="29">
        <f>SUM(O11:O16)*4</f>
        <v>32</v>
      </c>
      <c r="L8" s="8"/>
      <c r="M8" s="8"/>
      <c r="N8" s="9"/>
      <c r="O8" s="10"/>
      <c r="P8" s="3"/>
    </row>
    <row r="9" spans="1:16" ht="21" thickTop="1">
      <c r="A9" s="7"/>
      <c r="B9" s="30"/>
      <c r="C9" s="31"/>
      <c r="D9" s="31"/>
      <c r="E9" s="32" t="s">
        <v>43</v>
      </c>
      <c r="F9" s="4"/>
      <c r="G9" s="4"/>
      <c r="H9" s="4"/>
      <c r="I9" s="4" t="s">
        <v>44</v>
      </c>
      <c r="J9" s="4" t="s">
        <v>45</v>
      </c>
      <c r="K9" s="3"/>
      <c r="L9" s="3"/>
      <c r="M9" s="3"/>
      <c r="N9" s="10"/>
      <c r="O9" s="3"/>
      <c r="P9" s="3"/>
    </row>
    <row r="10" spans="1:16" ht="38.25">
      <c r="A10" s="33" t="s">
        <v>9</v>
      </c>
      <c r="B10" s="34" t="s">
        <v>10</v>
      </c>
      <c r="C10" s="34" t="s">
        <v>58</v>
      </c>
      <c r="D10" s="33" t="s">
        <v>12</v>
      </c>
      <c r="E10" s="34" t="s">
        <v>13</v>
      </c>
      <c r="F10" s="34" t="s">
        <v>14</v>
      </c>
      <c r="G10" s="33" t="s">
        <v>46</v>
      </c>
      <c r="H10" s="35" t="s">
        <v>47</v>
      </c>
      <c r="I10" s="35" t="s">
        <v>48</v>
      </c>
      <c r="J10" s="35" t="s">
        <v>46</v>
      </c>
      <c r="K10" s="35" t="s">
        <v>49</v>
      </c>
      <c r="L10" s="33" t="s">
        <v>19</v>
      </c>
      <c r="M10" s="33" t="s">
        <v>50</v>
      </c>
      <c r="N10" s="33" t="s">
        <v>21</v>
      </c>
    </row>
    <row r="11" spans="1:16">
      <c r="A11" s="12">
        <v>1</v>
      </c>
      <c r="B11" s="12">
        <v>25</v>
      </c>
      <c r="C11" s="12" t="str">
        <f>VLOOKUP($B11,'[1]Іменні заявки'!$A$1:$I$65536,2,FALSE)</f>
        <v>Величко Юлія Іллівна</v>
      </c>
      <c r="D11" s="13" t="str">
        <f>VLOOKUP($B11,'[1]Іменні заявки'!$A$1:$I$65536,7,FALSE)</f>
        <v>ІІІ</v>
      </c>
      <c r="E11" s="36" t="str">
        <f>VLOOKUP($B11,'[1]Іменні заявки'!$A$1:$I$65536,4,FALSE)</f>
        <v>м.Чернівці</v>
      </c>
      <c r="F11" s="36" t="str">
        <f>VLOOKUP($B11,'[1]Іменні заявки'!$A$1:$I$65536,3,FALSE)</f>
        <v>м.Чернівці</v>
      </c>
      <c r="G11" s="37" t="e">
        <f>VLOOKUP($B11,'[1]крос-хл.'!$B$1:$M$65536,11,FALSE)</f>
        <v>#N/A</v>
      </c>
      <c r="H11" s="38">
        <f>VLOOKUP($B11,'[1]фігурка-дів.'!$B$1:$T$65536,19,FALSE)</f>
        <v>100</v>
      </c>
      <c r="I11" s="38">
        <f>VLOOKUP($B11,'[1]тріал-дівч.'!$B$1:$M$65536,12,FALSE)</f>
        <v>138.62916006339142</v>
      </c>
      <c r="J11" s="38">
        <f>VLOOKUP(B11,'[1]крос-дів.'!$B$1:$M$65536,11,FALSE)</f>
        <v>118.74999999999997</v>
      </c>
      <c r="K11" s="38">
        <f t="shared" ref="K11:K22" si="0">I11+H11+J11</f>
        <v>357.3791600633914</v>
      </c>
      <c r="L11" s="39">
        <v>100</v>
      </c>
      <c r="M11" s="14" t="s">
        <v>30</v>
      </c>
      <c r="N11" s="40">
        <v>1</v>
      </c>
      <c r="O11" s="15">
        <f t="shared" ref="O11:O16" si="1">IF(D11="МС",100,IF(D11="КМС",30,IF(D11="І",10,IF(D11="ІІ",3,IF(D11="ІІІ",1)))))</f>
        <v>1</v>
      </c>
    </row>
    <row r="12" spans="1:16">
      <c r="A12" s="12">
        <v>2</v>
      </c>
      <c r="B12" s="12">
        <v>63</v>
      </c>
      <c r="C12" s="12" t="str">
        <f>VLOOKUP($B12,'[1]Іменні заявки'!$A$1:$I$65536,2,FALSE)</f>
        <v>Цибуляк Марічка Сергіївна</v>
      </c>
      <c r="D12" s="13" t="str">
        <f>VLOOKUP($B12,'[1]Іменні заявки'!$A$1:$I$65536,7,FALSE)</f>
        <v>ІІІ</v>
      </c>
      <c r="E12" s="36" t="str">
        <f>VLOOKUP($B12,'[1]Іменні заявки'!$A$1:$I$65536,4,FALSE)</f>
        <v>Заставнівського району</v>
      </c>
      <c r="F12" s="36" t="str">
        <f>VLOOKUP($B12,'[1]Іменні заявки'!$A$1:$I$65536,3,FALSE)</f>
        <v>Заставнівського району</v>
      </c>
      <c r="G12" s="37" t="e">
        <f>VLOOKUP($B12,'[1]крос-хл.'!$B$1:$M$65536,11,FALSE)</f>
        <v>#N/A</v>
      </c>
      <c r="H12" s="38">
        <f>VLOOKUP($B12,'[1]фігурка-дів.'!$B$1:$T$65536,19,FALSE)</f>
        <v>153.40288127173375</v>
      </c>
      <c r="I12" s="38">
        <f>VLOOKUP($B12,'[1]тріал-дівч.'!$B$1:$M$65536,12,FALSE)</f>
        <v>135.53882725832014</v>
      </c>
      <c r="J12" s="38">
        <f>VLOOKUP(B12,'[1]крос-дів.'!$B$1:$M$65536,11,FALSE)</f>
        <v>100</v>
      </c>
      <c r="K12" s="38">
        <f t="shared" si="0"/>
        <v>388.94170853005392</v>
      </c>
      <c r="L12" s="39">
        <f>K12/$K$11*100</f>
        <v>108.83167011223149</v>
      </c>
      <c r="M12" s="14" t="s">
        <v>31</v>
      </c>
      <c r="N12" s="40">
        <v>2</v>
      </c>
      <c r="O12" s="15">
        <f t="shared" si="1"/>
        <v>1</v>
      </c>
    </row>
    <row r="13" spans="1:16">
      <c r="A13" s="12">
        <v>3</v>
      </c>
      <c r="B13" s="12">
        <v>56</v>
      </c>
      <c r="C13" s="12" t="str">
        <f>VLOOKUP($B13,'[1]Іменні заявки'!$A$1:$I$65536,2,FALSE)</f>
        <v>Гульпе Марта Юрієвна</v>
      </c>
      <c r="D13" s="13" t="str">
        <f>VLOOKUP($B13,'[1]Іменні заявки'!$A$1:$I$65536,7,FALSE)</f>
        <v>ІІ</v>
      </c>
      <c r="E13" s="36" t="str">
        <f>VLOOKUP($B13,'[1]Іменні заявки'!$A$1:$I$65536,4,FALSE)</f>
        <v>Новоселицький район</v>
      </c>
      <c r="F13" s="36" t="str">
        <f>VLOOKUP($B13,'[1]Іменні заявки'!$A$1:$I$65536,3,FALSE)</f>
        <v>Новоселицький район</v>
      </c>
      <c r="G13" s="37" t="e">
        <f>VLOOKUP($B13,'[1]крос-хл.'!$B$1:$M$65536,11,FALSE)</f>
        <v>#N/A</v>
      </c>
      <c r="H13" s="38">
        <f>VLOOKUP($B13,'[1]фігурка-дів.'!$B$1:$T$65536,19,FALSE)</f>
        <v>180.92399403874813</v>
      </c>
      <c r="I13" s="38">
        <f>VLOOKUP($B13,'[1]тріал-дівч.'!$B$1:$M$65536,12,FALSE)</f>
        <v>100</v>
      </c>
      <c r="J13" s="38">
        <f>VLOOKUP(B13,'[1]крос-дів.'!$B$1:$M$65536,11,FALSE)</f>
        <v>112.49999999999997</v>
      </c>
      <c r="K13" s="38">
        <f t="shared" si="0"/>
        <v>393.42399403874811</v>
      </c>
      <c r="L13" s="39">
        <f t="shared" ref="L13:L22" si="2">K13/$K$11*100</f>
        <v>110.08588020884125</v>
      </c>
      <c r="M13" s="14" t="s">
        <v>31</v>
      </c>
      <c r="N13" s="40">
        <v>3</v>
      </c>
      <c r="O13" s="15">
        <f t="shared" si="1"/>
        <v>3</v>
      </c>
    </row>
    <row r="14" spans="1:16">
      <c r="A14" s="12">
        <v>4</v>
      </c>
      <c r="B14" s="12">
        <v>64</v>
      </c>
      <c r="C14" s="12" t="str">
        <f>VLOOKUP($B14,'[1]Іменні заявки'!$A$1:$I$65536,2,FALSE)</f>
        <v>Бурега Христина Анатолівна</v>
      </c>
      <c r="D14" s="13" t="str">
        <f>VLOOKUP($B14,'[1]Іменні заявки'!$A$1:$I$65536,7,FALSE)</f>
        <v>ІІІ</v>
      </c>
      <c r="E14" s="36" t="str">
        <f>VLOOKUP($B14,'[1]Іменні заявки'!$A$1:$I$65536,4,FALSE)</f>
        <v>Заставнівського району</v>
      </c>
      <c r="F14" s="36" t="str">
        <f>VLOOKUP($B14,'[1]Іменні заявки'!$A$1:$I$65536,3,FALSE)</f>
        <v>Заставнівського району</v>
      </c>
      <c r="G14" s="37" t="e">
        <f>VLOOKUP($B14,'[1]крос-хл.'!$B$1:$M$65536,11,FALSE)</f>
        <v>#N/A</v>
      </c>
      <c r="H14" s="38">
        <f>VLOOKUP($B14,'[1]фігурка-дів.'!$B$1:$T$65536,19,FALSE)</f>
        <v>126.95810564663023</v>
      </c>
      <c r="I14" s="38">
        <f>VLOOKUP($B14,'[1]тріал-дівч.'!$B$1:$M$65536,12,FALSE)</f>
        <v>169.51267828843109</v>
      </c>
      <c r="J14" s="38">
        <f>VLOOKUP(B14,'[1]крос-дів.'!$B$1:$M$65536,11,FALSE)</f>
        <v>130.59210526315786</v>
      </c>
      <c r="K14" s="38">
        <f t="shared" si="0"/>
        <v>427.06288919821918</v>
      </c>
      <c r="L14" s="39">
        <f t="shared" si="2"/>
        <v>119.4985429823237</v>
      </c>
      <c r="M14" s="14" t="s">
        <v>31</v>
      </c>
      <c r="N14" s="40">
        <v>4</v>
      </c>
      <c r="O14" s="15">
        <f t="shared" si="1"/>
        <v>1</v>
      </c>
    </row>
    <row r="15" spans="1:16">
      <c r="A15" s="12">
        <v>5</v>
      </c>
      <c r="B15" s="12">
        <v>85</v>
      </c>
      <c r="C15" s="12" t="str">
        <f>VLOOKUP($B15,'[1]Іменні заявки'!$A$1:$I$65536,2,FALSE)</f>
        <v>Варварюк Світлана Георгіївна</v>
      </c>
      <c r="D15" s="13" t="str">
        <f>VLOOKUP($B15,'[1]Іменні заявки'!$A$1:$I$65536,7,FALSE)</f>
        <v>ІІІ</v>
      </c>
      <c r="E15" s="36" t="str">
        <f>VLOOKUP($B15,'[1]Іменні заявки'!$A$1:$I$65536,4,FALSE)</f>
        <v>Глибоцький район</v>
      </c>
      <c r="F15" s="36" t="str">
        <f>VLOOKUP($B15,'[1]Іменні заявки'!$A$1:$I$65536,3,FALSE)</f>
        <v>Глибоцький район</v>
      </c>
      <c r="G15" s="37" t="e">
        <f>VLOOKUP($B15,'[1]крос-хл.'!$B$1:$M$65536,11,FALSE)</f>
        <v>#N/A</v>
      </c>
      <c r="H15" s="38">
        <f>VLOOKUP($B15,'[1]фігурка-дів.'!$B$1:$T$65536,19,FALSE)</f>
        <v>114.75409836065573</v>
      </c>
      <c r="I15" s="38">
        <f>VLOOKUP($B15,'[1]тріал-дівч.'!$B$1:$M$65536,12,FALSE)</f>
        <v>211.56893819334391</v>
      </c>
      <c r="J15" s="38">
        <f>VLOOKUP(B15,'[1]крос-дів.'!$B$1:$M$65536,11,FALSE)</f>
        <v>116.44736842105263</v>
      </c>
      <c r="K15" s="38">
        <f t="shared" si="0"/>
        <v>442.77040497505232</v>
      </c>
      <c r="L15" s="39">
        <f t="shared" si="2"/>
        <v>123.89373932618632</v>
      </c>
      <c r="M15" s="14" t="s">
        <v>31</v>
      </c>
      <c r="N15" s="40">
        <v>5</v>
      </c>
      <c r="O15" s="15">
        <f t="shared" si="1"/>
        <v>1</v>
      </c>
    </row>
    <row r="16" spans="1:16">
      <c r="A16" s="12">
        <v>6</v>
      </c>
      <c r="B16" s="12">
        <v>86</v>
      </c>
      <c r="C16" s="12" t="str">
        <f>VLOOKUP($B16,'[1]Іменні заявки'!$A$1:$I$65536,2,FALSE)</f>
        <v>Кирчу Марія Георгіївна</v>
      </c>
      <c r="D16" s="13" t="str">
        <f>VLOOKUP($B16,'[1]Іменні заявки'!$A$1:$I$65536,7,FALSE)</f>
        <v>ІІІ</v>
      </c>
      <c r="E16" s="36" t="str">
        <f>VLOOKUP($B16,'[1]Іменні заявки'!$A$1:$I$65536,4,FALSE)</f>
        <v>Глибоцький район</v>
      </c>
      <c r="F16" s="36" t="str">
        <f>VLOOKUP($B16,'[1]Іменні заявки'!$A$1:$I$65536,3,FALSE)</f>
        <v>Глибоцький район</v>
      </c>
      <c r="G16" s="37" t="e">
        <f>VLOOKUP($B16,'[1]крос-хл.'!$B$1:$M$65536,11,FALSE)</f>
        <v>#N/A</v>
      </c>
      <c r="H16" s="38">
        <f>VLOOKUP($B16,'[1]фігурка-дів.'!$B$1:$T$65536,19,FALSE)</f>
        <v>221.70889220069546</v>
      </c>
      <c r="I16" s="38">
        <f>VLOOKUP($B16,'[1]тріал-дівч.'!$B$1:$M$65536,12,FALSE)</f>
        <v>327.37717908082413</v>
      </c>
      <c r="J16" s="38">
        <f>VLOOKUP(B16,'[1]крос-дів.'!$B$1:$M$65536,11,FALSE)</f>
        <v>166.44736842105263</v>
      </c>
      <c r="K16" s="38">
        <f t="shared" si="0"/>
        <v>715.5334397025722</v>
      </c>
      <c r="L16" s="39">
        <f t="shared" si="2"/>
        <v>200.21688997636343</v>
      </c>
      <c r="M16" s="39"/>
      <c r="N16" s="40">
        <v>6</v>
      </c>
      <c r="O16" s="15">
        <f t="shared" si="1"/>
        <v>1</v>
      </c>
    </row>
    <row r="17" spans="1:14">
      <c r="A17" s="12">
        <v>7</v>
      </c>
      <c r="B17" s="12">
        <v>55</v>
      </c>
      <c r="C17" s="12" t="str">
        <f>VLOOKUP($B17,'[1]Іменні заявки'!$A$1:$I$65536,2,FALSE)</f>
        <v>Геба Анна Юріївна</v>
      </c>
      <c r="D17" s="13" t="str">
        <f>VLOOKUP($B17,'[1]Іменні заявки'!$A$1:$I$65536,7,FALSE)</f>
        <v>ІІІ</v>
      </c>
      <c r="E17" s="36" t="str">
        <f>VLOOKUP($B17,'[1]Іменні заявки'!$A$1:$I$65536,4,FALSE)</f>
        <v>Новоселицький район</v>
      </c>
      <c r="F17" s="36" t="str">
        <f>VLOOKUP($B17,'[1]Іменні заявки'!$A$1:$I$65536,3,FALSE)</f>
        <v>Новоселицький район</v>
      </c>
      <c r="G17" s="37" t="e">
        <f>VLOOKUP($B17,'[1]крос-хл.'!$B$1:$M$65536,11,FALSE)</f>
        <v>#N/A</v>
      </c>
      <c r="H17" s="38">
        <f>VLOOKUP($B17,'[1]фігурка-дів.'!$B$1:$T$65536,19,FALSE)</f>
        <v>220.4007285974499</v>
      </c>
      <c r="I17" s="38">
        <f>VLOOKUP($B17,'[1]тріал-дівч.'!$B$1:$M$65536,12,FALSE)</f>
        <v>359.19175911251983</v>
      </c>
      <c r="J17" s="38">
        <f>VLOOKUP(B17,'[1]крос-дів.'!$B$1:$M$65536,11,FALSE)</f>
        <v>179.27631578947367</v>
      </c>
      <c r="K17" s="38">
        <f t="shared" si="0"/>
        <v>758.8688034994434</v>
      </c>
      <c r="L17" s="39">
        <f t="shared" si="2"/>
        <v>212.34276877388049</v>
      </c>
      <c r="M17" s="39"/>
      <c r="N17" s="40">
        <v>7</v>
      </c>
    </row>
    <row r="18" spans="1:14">
      <c r="A18" s="12">
        <v>8</v>
      </c>
      <c r="B18" s="12">
        <v>46</v>
      </c>
      <c r="C18" s="12" t="str">
        <f>VLOOKUP($B18,'[1]Іменні заявки'!$A$1:$I$65536,2,FALSE)</f>
        <v>Маковійчук Оксана Миколаївна</v>
      </c>
      <c r="D18" s="13" t="str">
        <f>VLOOKUP($B18,'[1]Іменні заявки'!$A$1:$I$65536,7,FALSE)</f>
        <v>ІІІ</v>
      </c>
      <c r="E18" s="36" t="str">
        <f>VLOOKUP($B18,'[1]Іменні заявки'!$A$1:$I$65536,4,FALSE)</f>
        <v>Путильський район</v>
      </c>
      <c r="F18" s="36" t="str">
        <f>VLOOKUP($B18,'[1]Іменні заявки'!$A$1:$I$65536,3,FALSE)</f>
        <v>Путильський район</v>
      </c>
      <c r="G18" s="37" t="e">
        <f>VLOOKUP($B18,'[1]крос-хл.'!$B$1:$M$65536,11,FALSE)</f>
        <v>#N/A</v>
      </c>
      <c r="H18" s="38">
        <f>VLOOKUP($B18,'[1]фігурка-дів.'!$B$1:$T$65536,19,FALSE)</f>
        <v>241.53005464480876</v>
      </c>
      <c r="I18" s="38">
        <f>VLOOKUP($B18,'[1]тріал-дівч.'!$B$1:$M$65536,12,FALSE)</f>
        <v>464.67908082408877</v>
      </c>
      <c r="J18" s="38">
        <f>VLOOKUP(B18,'[1]крос-дів.'!$B$1:$M$65536,11,FALSE)</f>
        <v>165.78947368421052</v>
      </c>
      <c r="K18" s="38">
        <f t="shared" si="0"/>
        <v>871.99860915310808</v>
      </c>
      <c r="L18" s="39">
        <f t="shared" si="2"/>
        <v>243.99816961862973</v>
      </c>
      <c r="M18" s="39"/>
      <c r="N18" s="40">
        <v>8</v>
      </c>
    </row>
    <row r="19" spans="1:14">
      <c r="A19" s="12">
        <v>9</v>
      </c>
      <c r="B19" s="12">
        <v>93</v>
      </c>
      <c r="C19" s="12" t="str">
        <f>VLOOKUP($B19,'[1]Іменні заявки'!$A$1:$I$65536,2,FALSE)</f>
        <v>Кушнир Данієла-Олена Віталівна</v>
      </c>
      <c r="D19" s="13" t="str">
        <f>VLOOKUP($B19,'[1]Іменні заявки'!$A$1:$I$65536,7,FALSE)</f>
        <v>ІІІ</v>
      </c>
      <c r="E19" s="36" t="str">
        <f>VLOOKUP($B19,'[1]Іменні заявки'!$A$1:$I$65536,4,FALSE)</f>
        <v>Глибоцький район</v>
      </c>
      <c r="F19" s="36" t="str">
        <f>VLOOKUP($B19,'[1]Іменні заявки'!$A$1:$I$65536,3,FALSE)</f>
        <v>Глибоцький ЦТКСЕУМ</v>
      </c>
      <c r="G19" s="37" t="e">
        <f>VLOOKUP($B19,'[1]крос-хл.'!$B$1:$M$65536,11,FALSE)</f>
        <v>#N/A</v>
      </c>
      <c r="H19" s="38">
        <f>VLOOKUP($B19,'[1]фігурка-дів.'!$B$1:$T$65536,19,FALSE)</f>
        <v>381.07302533532038</v>
      </c>
      <c r="I19" s="38">
        <f>VLOOKUP($B19,'[1]тріал-дівч.'!$B$1:$M$65536,12,FALSE)</f>
        <v>476.56497622820922</v>
      </c>
      <c r="J19" s="38">
        <f>VLOOKUP(B19,'[1]крос-дів.'!$B$1:$M$65536,11,FALSE)</f>
        <v>147.69736842105263</v>
      </c>
      <c r="K19" s="38">
        <f t="shared" si="0"/>
        <v>1005.3353699845821</v>
      </c>
      <c r="L19" s="39">
        <f t="shared" si="2"/>
        <v>281.3077768178361</v>
      </c>
      <c r="M19" s="39"/>
      <c r="N19" s="40">
        <v>9</v>
      </c>
    </row>
    <row r="20" spans="1:14">
      <c r="A20" s="12">
        <v>10</v>
      </c>
      <c r="B20" s="12">
        <v>45</v>
      </c>
      <c r="C20" s="12" t="str">
        <f>VLOOKUP($B20,'[1]Іменні заявки'!$A$1:$I$65536,2,FALSE)</f>
        <v>Снігур Марина Василівна</v>
      </c>
      <c r="D20" s="13" t="str">
        <f>VLOOKUP($B20,'[1]Іменні заявки'!$A$1:$I$65536,7,FALSE)</f>
        <v>ІІІ</v>
      </c>
      <c r="E20" s="36" t="str">
        <f>VLOOKUP($B20,'[1]Іменні заявки'!$A$1:$I$65536,4,FALSE)</f>
        <v>Путильський район</v>
      </c>
      <c r="F20" s="36" t="str">
        <f>VLOOKUP($B20,'[1]Іменні заявки'!$A$1:$I$65536,3,FALSE)</f>
        <v>Путильський район</v>
      </c>
      <c r="G20" s="37" t="e">
        <f>VLOOKUP($B20,'[1]крос-хл.'!$B$1:$M$65536,11,FALSE)</f>
        <v>#N/A</v>
      </c>
      <c r="H20" s="38">
        <f>VLOOKUP($B20,'[1]фігурка-дів.'!$B$1:$T$65536,19,FALSE)</f>
        <v>276.35370094386491</v>
      </c>
      <c r="I20" s="38">
        <f>VLOOKUP($B20,'[1]тріал-дівч.'!$B$1:$M$65536,12,FALSE)</f>
        <v>623.41521394611732</v>
      </c>
      <c r="J20" s="38">
        <f>VLOOKUP(B20,'[1]крос-дів.'!$B$1:$M$65536,11,FALSE)</f>
        <v>174.01315789473685</v>
      </c>
      <c r="K20" s="38">
        <f t="shared" si="0"/>
        <v>1073.782072784719</v>
      </c>
      <c r="L20" s="39">
        <f t="shared" si="2"/>
        <v>300.46018144825604</v>
      </c>
      <c r="M20" s="39"/>
      <c r="N20" s="40">
        <v>10</v>
      </c>
    </row>
    <row r="21" spans="1:14">
      <c r="A21" s="12">
        <v>11</v>
      </c>
      <c r="B21" s="12">
        <v>76</v>
      </c>
      <c r="C21" s="12" t="str">
        <f>VLOOKUP($B21,'[1]Іменні заявки'!$A$1:$I$65536,2,FALSE)</f>
        <v>Наліпко Аліна Сергіївна</v>
      </c>
      <c r="D21" s="13" t="str">
        <f>VLOOKUP($B21,'[1]Іменні заявки'!$A$1:$I$65536,7,FALSE)</f>
        <v>ІІІ</v>
      </c>
      <c r="E21" s="36" t="str">
        <f>VLOOKUP($B21,'[1]Іменні заявки'!$A$1:$I$65536,4,FALSE)</f>
        <v>Сторожинецький район</v>
      </c>
      <c r="F21" s="36" t="str">
        <f>VLOOKUP($B21,'[1]Іменні заявки'!$A$1:$I$65536,3,FALSE)</f>
        <v>Сторожинецький район</v>
      </c>
      <c r="G21" s="37" t="e">
        <f>VLOOKUP($B21,'[1]крос-хл.'!$B$1:$M$65536,11,FALSE)</f>
        <v>#N/A</v>
      </c>
      <c r="H21" s="38">
        <f>VLOOKUP($B21,'[1]фігурка-дів.'!$B$1:$T$65536,19,FALSE)</f>
        <v>459.11574764033782</v>
      </c>
      <c r="I21" s="38">
        <f>VLOOKUP($B21,'[1]тріал-дівч.'!$B$1:$M$65536,12,FALSE)</f>
        <v>441.4025356576862</v>
      </c>
      <c r="J21" s="38">
        <f>VLOOKUP(B21,'[1]крос-дів.'!$B$1:$M$65536,11,FALSE)</f>
        <v>214.47368421052627</v>
      </c>
      <c r="K21" s="38">
        <f t="shared" si="0"/>
        <v>1114.9919675085503</v>
      </c>
      <c r="L21" s="39">
        <f t="shared" si="2"/>
        <v>311.99132241252528</v>
      </c>
      <c r="M21" s="39"/>
      <c r="N21" s="40">
        <v>11</v>
      </c>
    </row>
    <row r="22" spans="1:14">
      <c r="A22" s="12">
        <v>12</v>
      </c>
      <c r="B22" s="12">
        <v>105</v>
      </c>
      <c r="C22" s="12" t="str">
        <f>VLOOKUP($B22,'[1]Іменні заявки'!$A$1:$I$65536,2,FALSE)</f>
        <v>Погребняк Вікторія Русланівна</v>
      </c>
      <c r="D22" s="13" t="str">
        <f>VLOOKUP($B22,'[1]Іменні заявки'!$A$1:$I$65536,7,FALSE)</f>
        <v>ІІІ</v>
      </c>
      <c r="E22" s="36" t="str">
        <f>VLOOKUP($B22,'[1]Іменні заявки'!$A$1:$I$65536,4,FALSE)</f>
        <v>Сокирянський район</v>
      </c>
      <c r="F22" s="36" t="str">
        <f>VLOOKUP($B22,'[1]Іменні заявки'!$A$1:$I$65536,3,FALSE)</f>
        <v>Сокирянський район</v>
      </c>
      <c r="G22" s="37" t="e">
        <f>VLOOKUP($B22,'[1]крос-хл.'!$B$1:$M$65536,11,FALSE)</f>
        <v>#N/A</v>
      </c>
      <c r="H22" s="38">
        <f>VLOOKUP($B22,'[1]фігурка-дів.'!$B$1:$T$65536,19,FALSE)</f>
        <v>342.44080145719494</v>
      </c>
      <c r="I22" s="38">
        <f>VLOOKUP($B22,'[1]тріал-дівч.'!$B$1:$M$65536,12,FALSE)</f>
        <v>586.76703645007922</v>
      </c>
      <c r="J22" s="38">
        <f>VLOOKUP(B22,'[1]крос-дів.'!$B$1:$M$65536,11,FALSE)</f>
        <v>296.38157894736844</v>
      </c>
      <c r="K22" s="38">
        <f t="shared" si="0"/>
        <v>1225.5894168546424</v>
      </c>
      <c r="L22" s="39">
        <f t="shared" si="2"/>
        <v>342.93813232905052</v>
      </c>
      <c r="M22" s="39"/>
      <c r="N22" s="40">
        <v>12</v>
      </c>
    </row>
    <row r="23" spans="1:14">
      <c r="A23" s="12">
        <v>13</v>
      </c>
      <c r="B23" s="12">
        <v>21</v>
      </c>
      <c r="C23" s="12" t="str">
        <f>VLOOKUP($B23,'[1]Іменні заявки'!$A$1:$I$65536,2,FALSE)</f>
        <v>Велущак Христина Сергіївна</v>
      </c>
      <c r="D23" s="13" t="str">
        <f>VLOOKUP($B23,'[1]Іменні заявки'!$A$1:$I$65536,7,FALSE)</f>
        <v>ІІІ</v>
      </c>
      <c r="E23" s="36" t="str">
        <f>VLOOKUP($B23,'[1]Іменні заявки'!$A$1:$I$65536,4,FALSE)</f>
        <v>м.Чернівці</v>
      </c>
      <c r="F23" s="36" t="str">
        <f>VLOOKUP($B23,'[1]Іменні заявки'!$A$1:$I$65536,3,FALSE)</f>
        <v>м.Чернівці</v>
      </c>
      <c r="G23" s="37" t="e">
        <f>VLOOKUP($B23,'[1]крос-хл.'!$B$1:$M$65536,11,FALSE)</f>
        <v>#N/A</v>
      </c>
      <c r="H23" s="41" t="s">
        <v>39</v>
      </c>
      <c r="I23" s="38">
        <f>VLOOKUP($B23,'[1]тріал-дівч.'!$B$1:$M$65536,12,FALSE)</f>
        <v>153.16957210776548</v>
      </c>
      <c r="J23" s="38">
        <f>VLOOKUP(B23,'[1]крос-дів.'!$B$1:$M$65536,11,FALSE)</f>
        <v>128.61842105263156</v>
      </c>
      <c r="K23" s="41" t="s">
        <v>39</v>
      </c>
      <c r="L23" s="39"/>
      <c r="M23" s="39"/>
      <c r="N23" s="40">
        <v>13</v>
      </c>
    </row>
    <row r="24" spans="1:14">
      <c r="C24" s="17"/>
      <c r="F24" s="17"/>
    </row>
    <row r="25" spans="1:14" customFormat="1" ht="15">
      <c r="A25" t="s">
        <v>32</v>
      </c>
    </row>
    <row r="26" spans="1:14" customFormat="1" ht="15"/>
  </sheetData>
  <sheetCalcPr fullCalcOnLoad="1"/>
  <mergeCells count="3">
    <mergeCell ref="A1:P1"/>
    <mergeCell ref="A2:P2"/>
    <mergeCell ref="A3:P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workbookViewId="0">
      <selection activeCell="C11" sqref="C11"/>
    </sheetView>
  </sheetViews>
  <sheetFormatPr defaultRowHeight="12.75"/>
  <cols>
    <col min="1" max="1" width="5.140625" style="1" customWidth="1"/>
    <col min="2" max="2" width="5.85546875" style="1" customWidth="1"/>
    <col min="3" max="3" width="33.42578125" style="1" customWidth="1"/>
    <col min="4" max="4" width="8.7109375" style="1" customWidth="1"/>
    <col min="5" max="5" width="20.28515625" style="1" customWidth="1"/>
    <col min="6" max="6" width="17.140625" style="1" customWidth="1"/>
    <col min="7" max="7" width="0" style="1" hidden="1" customWidth="1"/>
    <col min="8" max="8" width="14.140625" style="1" hidden="1" customWidth="1"/>
    <col min="9" max="9" width="15.140625" style="1" customWidth="1"/>
    <col min="10" max="11" width="16.7109375" style="1" customWidth="1"/>
    <col min="12" max="12" width="12" style="1" customWidth="1"/>
    <col min="13" max="13" width="12.85546875" style="1" hidden="1" customWidth="1"/>
    <col min="14" max="14" width="9.140625" style="1"/>
    <col min="15" max="15" width="10.28515625" style="1" customWidth="1"/>
    <col min="16" max="16384" width="9.140625" style="1"/>
  </cols>
  <sheetData>
    <row r="1" spans="1:18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">
      <c r="A4" s="2" t="s">
        <v>1</v>
      </c>
      <c r="B4" s="3"/>
      <c r="C4" s="3"/>
      <c r="D4" s="3"/>
      <c r="E4" s="3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</row>
    <row r="5" spans="1:18" ht="15">
      <c r="A5" s="2" t="s">
        <v>2</v>
      </c>
      <c r="B5" s="3"/>
      <c r="C5" s="3"/>
      <c r="D5" s="3"/>
      <c r="E5" s="3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3"/>
    </row>
    <row r="6" spans="1:18" ht="15">
      <c r="A6" s="2" t="s">
        <v>3</v>
      </c>
      <c r="B6" s="3"/>
      <c r="C6" s="3"/>
      <c r="D6" s="3"/>
      <c r="E6" s="3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3"/>
    </row>
    <row r="7" spans="1:18" ht="19.5" thickBot="1">
      <c r="A7" s="6" t="s">
        <v>41</v>
      </c>
      <c r="B7" s="3"/>
      <c r="C7" s="3"/>
      <c r="D7" s="3"/>
      <c r="E7" s="3"/>
      <c r="F7" s="4"/>
      <c r="G7" s="4"/>
      <c r="H7" s="4"/>
      <c r="I7" s="4"/>
      <c r="J7" s="4"/>
      <c r="K7" s="4"/>
      <c r="L7" s="28"/>
      <c r="M7" s="7"/>
      <c r="N7" s="7"/>
      <c r="O7" s="7"/>
      <c r="Q7" s="3"/>
      <c r="R7" s="3"/>
    </row>
    <row r="8" spans="1:18" ht="14.25" thickTop="1" thickBot="1">
      <c r="A8" s="3" t="s">
        <v>42</v>
      </c>
      <c r="B8" s="3"/>
      <c r="C8" s="3"/>
      <c r="D8" s="3"/>
      <c r="E8" s="3"/>
      <c r="F8" s="4"/>
      <c r="G8" s="4"/>
      <c r="H8" s="4"/>
      <c r="I8" s="4" t="s">
        <v>6</v>
      </c>
      <c r="J8" s="4"/>
      <c r="K8" s="4"/>
      <c r="L8" s="29">
        <f>SUM(Q11:Q16)*4</f>
        <v>40</v>
      </c>
      <c r="M8" s="8"/>
      <c r="N8" s="8"/>
      <c r="O8" s="8"/>
      <c r="P8" s="9"/>
      <c r="Q8" s="10"/>
      <c r="R8" s="3"/>
    </row>
    <row r="9" spans="1:18" ht="21" thickTop="1">
      <c r="A9" s="7"/>
      <c r="B9" s="30"/>
      <c r="C9" s="31"/>
      <c r="D9" s="31"/>
      <c r="E9" s="32" t="s">
        <v>52</v>
      </c>
      <c r="F9" s="4" t="s">
        <v>53</v>
      </c>
      <c r="G9" s="4"/>
      <c r="H9" s="4"/>
      <c r="I9" s="4" t="s">
        <v>54</v>
      </c>
      <c r="J9" s="4"/>
      <c r="K9" s="4"/>
      <c r="L9" s="3"/>
      <c r="M9" s="3"/>
      <c r="N9" s="3"/>
      <c r="O9" s="3"/>
      <c r="P9" s="10"/>
      <c r="Q9" s="3"/>
      <c r="R9" s="3"/>
    </row>
    <row r="10" spans="1:18" ht="38.25">
      <c r="A10" s="42" t="s">
        <v>9</v>
      </c>
      <c r="B10" s="43" t="s">
        <v>10</v>
      </c>
      <c r="C10" s="43" t="s">
        <v>58</v>
      </c>
      <c r="D10" s="44" t="s">
        <v>12</v>
      </c>
      <c r="E10" s="43" t="s">
        <v>13</v>
      </c>
      <c r="F10" s="43" t="s">
        <v>14</v>
      </c>
      <c r="G10" s="44" t="s">
        <v>55</v>
      </c>
      <c r="H10" s="44" t="s">
        <v>46</v>
      </c>
      <c r="I10" s="45" t="s">
        <v>47</v>
      </c>
      <c r="J10" s="45" t="s">
        <v>48</v>
      </c>
      <c r="K10" s="45" t="s">
        <v>56</v>
      </c>
      <c r="L10" s="45" t="s">
        <v>49</v>
      </c>
      <c r="M10" s="45" t="s">
        <v>57</v>
      </c>
      <c r="N10" s="44" t="s">
        <v>19</v>
      </c>
      <c r="O10" s="44" t="s">
        <v>20</v>
      </c>
      <c r="P10" s="44" t="s">
        <v>21</v>
      </c>
    </row>
    <row r="11" spans="1:18" ht="15">
      <c r="A11" s="12">
        <v>1</v>
      </c>
      <c r="B11" s="12">
        <v>82</v>
      </c>
      <c r="C11" s="12" t="str">
        <f>VLOOKUP($B11,'[1]Іменні заявки'!$A$1:$I$65536,2,FALSE)</f>
        <v>Оларь Іван Сергійович</v>
      </c>
      <c r="D11" s="13" t="str">
        <f>VLOOKUP($B11,'[1]Іменні заявки'!$A$1:$I$65536,7,FALSE)</f>
        <v>ІІІ</v>
      </c>
      <c r="E11" s="36" t="str">
        <f>VLOOKUP($B11,'[1]Іменні заявки'!$A$1:$I$65536,4,FALSE)</f>
        <v>Глибоцький район</v>
      </c>
      <c r="F11" s="36" t="str">
        <f>VLOOKUP($B11,'[1]Іменні заявки'!$A$1:$I$65536,3,FALSE)</f>
        <v>Глибоцький район</v>
      </c>
      <c r="G11" s="40">
        <f>VLOOKUP($B11,'[1]Іменні заявки'!$A$1:$I$65536,5,FALSE)</f>
        <v>0</v>
      </c>
      <c r="H11" s="37">
        <f>VLOOKUP($B11,'[1]крос-хл.'!$B$1:$M$65536,11,FALSE)</f>
        <v>2.5115740740740741E-3</v>
      </c>
      <c r="I11" s="38">
        <f>VLOOKUP($B11,'[1]фігурка-хлоп'!$B$1:$T$65536,19,FALSE)</f>
        <v>100</v>
      </c>
      <c r="J11" s="38">
        <f>VLOOKUP($B11,'[1]тріал-хлоп.'!$B$1:$K$65536,10,FALSE)</f>
        <v>108.36665641341125</v>
      </c>
      <c r="K11" s="38">
        <f>VLOOKUP(B11,'[1]крос-хл.'!$B$1:$N$65536,13,FALSE)</f>
        <v>122.59887005649716</v>
      </c>
      <c r="L11" s="38">
        <f t="shared" ref="L11:L49" si="0">K11+J11+I11</f>
        <v>330.96552646990841</v>
      </c>
      <c r="M11" s="46">
        <f>HOUR(L11)*3600+MINUTE(L11)*60+SECOND(L11)</f>
        <v>83421</v>
      </c>
      <c r="N11" s="39">
        <v>100</v>
      </c>
      <c r="O11" s="47" t="s">
        <v>30</v>
      </c>
      <c r="P11" s="40">
        <v>1</v>
      </c>
      <c r="Q11" s="15">
        <f t="shared" ref="Q11:Q16" si="1">IF(D11="МС",100,IF(D11="КМС",30,IF(D11="І",10,IF(D11="ІІ",3,IF(D11="ІІІ",1)))))</f>
        <v>1</v>
      </c>
    </row>
    <row r="12" spans="1:18" ht="15">
      <c r="A12" s="12">
        <v>2</v>
      </c>
      <c r="B12" s="12">
        <v>111</v>
      </c>
      <c r="C12" s="12" t="str">
        <f>VLOOKUP($B12,'[1]Іменні заявки'!$A$1:$I$65536,2,FALSE)</f>
        <v>Чекман Максим Олегович</v>
      </c>
      <c r="D12" s="13" t="str">
        <f>VLOOKUP($B12,'[1]Іменні заявки'!$A$1:$I$65536,7,FALSE)</f>
        <v>ІІ</v>
      </c>
      <c r="E12" s="36" t="str">
        <f>VLOOKUP($B12,'[1]Іменні заявки'!$A$1:$I$65536,4,FALSE)</f>
        <v>м.Чернівці</v>
      </c>
      <c r="F12" s="36" t="str">
        <f>VLOOKUP($B12,'[1]Іменні заявки'!$A$1:$I$65536,3,FALSE)</f>
        <v>ОЦТКЕУМ</v>
      </c>
      <c r="G12" s="40">
        <f>VLOOKUP($B12,'[1]Іменні заявки'!$A$1:$I$65536,5,FALSE)</f>
        <v>0</v>
      </c>
      <c r="H12" s="37">
        <f>VLOOKUP($B12,'[1]крос-хл.'!$B$1:$M$65536,11,FALSE)</f>
        <v>2.0486111111111113E-3</v>
      </c>
      <c r="I12" s="38">
        <f>VLOOKUP($B12,'[1]фігурка-хлоп'!$B$1:$T$65536,19,FALSE)</f>
        <v>152.98570227081581</v>
      </c>
      <c r="J12" s="38">
        <f>VLOOKUP($B12,'[1]тріал-хлоп.'!$B$1:$K$65536,10,FALSE)</f>
        <v>100</v>
      </c>
      <c r="K12" s="38">
        <f>VLOOKUP(B12,'[1]крос-хл.'!$B$1:$N$65536,13,FALSE)</f>
        <v>100</v>
      </c>
      <c r="L12" s="38">
        <f t="shared" si="0"/>
        <v>352.98570227081581</v>
      </c>
      <c r="M12" s="46">
        <f t="shared" ref="M12:M50" si="2">HOUR(L12)*3600+MINUTE(L12)*60+SECOND(L12)</f>
        <v>85165</v>
      </c>
      <c r="N12" s="39">
        <f>L12/$L$11*100</f>
        <v>106.65331402813322</v>
      </c>
      <c r="O12" s="47" t="s">
        <v>30</v>
      </c>
      <c r="P12" s="40">
        <v>2</v>
      </c>
      <c r="Q12" s="15">
        <f t="shared" si="1"/>
        <v>3</v>
      </c>
    </row>
    <row r="13" spans="1:18" ht="15">
      <c r="A13" s="12">
        <v>3</v>
      </c>
      <c r="B13" s="12">
        <v>77</v>
      </c>
      <c r="C13" s="12" t="str">
        <f>VLOOKUP($B13,'[1]Іменні заявки'!$A$1:$I$65536,2,FALSE)</f>
        <v>Козак Артем Володимирович</v>
      </c>
      <c r="D13" s="13" t="str">
        <f>VLOOKUP($B13,'[1]Іменні заявки'!$A$1:$I$65536,7,FALSE)</f>
        <v>ІІІ</v>
      </c>
      <c r="E13" s="36" t="str">
        <f>VLOOKUP($B13,'[1]Іменні заявки'!$A$1:$I$65536,4,FALSE)</f>
        <v>Сторожинецький район</v>
      </c>
      <c r="F13" s="36" t="str">
        <f>VLOOKUP($B13,'[1]Іменні заявки'!$A$1:$I$65536,3,FALSE)</f>
        <v>Сторожинецький район</v>
      </c>
      <c r="G13" s="40">
        <f>VLOOKUP($B13,'[1]Іменні заявки'!$A$1:$I$65536,5,FALSE)</f>
        <v>0</v>
      </c>
      <c r="H13" s="37">
        <f>VLOOKUP($B13,'[1]крос-хл.'!$B$1:$M$65536,11,FALSE)</f>
        <v>2.5115740740740741E-3</v>
      </c>
      <c r="I13" s="38">
        <f>VLOOKUP($B13,'[1]фігурка-хлоп'!$B$1:$T$65536,19,FALSE)</f>
        <v>110.68124474348188</v>
      </c>
      <c r="J13" s="38">
        <f>VLOOKUP($B13,'[1]тріал-хлоп.'!$B$1:$K$65536,10,FALSE)</f>
        <v>120.88588126730235</v>
      </c>
      <c r="K13" s="38">
        <f>VLOOKUP(B13,'[1]крос-хл.'!$B$1:$N$65536,13,FALSE)</f>
        <v>125.42372881355932</v>
      </c>
      <c r="L13" s="38">
        <f t="shared" si="0"/>
        <v>356.99085482434356</v>
      </c>
      <c r="M13" s="46">
        <f t="shared" si="2"/>
        <v>85610</v>
      </c>
      <c r="N13" s="39">
        <f t="shared" ref="N13:N50" si="3">L13/$L$11*100</f>
        <v>107.8634559411738</v>
      </c>
      <c r="O13" s="47" t="s">
        <v>30</v>
      </c>
      <c r="P13" s="40">
        <v>3</v>
      </c>
      <c r="Q13" s="15">
        <f t="shared" si="1"/>
        <v>1</v>
      </c>
    </row>
    <row r="14" spans="1:18" ht="15">
      <c r="A14" s="12">
        <v>4</v>
      </c>
      <c r="B14" s="12">
        <v>83</v>
      </c>
      <c r="C14" s="12" t="str">
        <f>VLOOKUP($B14,'[1]Іменні заявки'!$A$1:$I$65536,2,FALSE)</f>
        <v>Фретеучан Денис Васильович</v>
      </c>
      <c r="D14" s="13" t="str">
        <f>VLOOKUP($B14,'[1]Іменні заявки'!$A$1:$I$65536,7,FALSE)</f>
        <v>ІІІ</v>
      </c>
      <c r="E14" s="36" t="str">
        <f>VLOOKUP($B14,'[1]Іменні заявки'!$A$1:$I$65536,4,FALSE)</f>
        <v>Глибоцький район</v>
      </c>
      <c r="F14" s="36" t="str">
        <f>VLOOKUP($B14,'[1]Іменні заявки'!$A$1:$I$65536,3,FALSE)</f>
        <v>Глибоцький район</v>
      </c>
      <c r="G14" s="40">
        <f>VLOOKUP($B14,'[1]Іменні заявки'!$A$1:$I$65536,5,FALSE)</f>
        <v>0</v>
      </c>
      <c r="H14" s="37">
        <f>VLOOKUP($B14,'[1]крос-хл.'!$B$1:$M$65536,11,FALSE)</f>
        <v>2.3495370370370371E-3</v>
      </c>
      <c r="I14" s="38">
        <f>VLOOKUP($B14,'[1]фігурка-хлоп'!$B$1:$T$65536,19,FALSE)</f>
        <v>108.7748808522568</v>
      </c>
      <c r="J14" s="38">
        <f>VLOOKUP($B14,'[1]тріал-хлоп.'!$B$1:$K$65536,10,FALSE)</f>
        <v>135.65056905567522</v>
      </c>
      <c r="K14" s="38">
        <f>VLOOKUP(B14,'[1]крос-хл.'!$B$1:$N$65536,13,FALSE)</f>
        <v>114.68926553672316</v>
      </c>
      <c r="L14" s="38">
        <f t="shared" si="0"/>
        <v>359.11471544465519</v>
      </c>
      <c r="M14" s="46">
        <f t="shared" si="2"/>
        <v>9911</v>
      </c>
      <c r="N14" s="39">
        <f t="shared" si="3"/>
        <v>108.50517250995509</v>
      </c>
      <c r="O14" s="47" t="s">
        <v>30</v>
      </c>
      <c r="P14" s="40">
        <v>4</v>
      </c>
      <c r="Q14" s="15">
        <f t="shared" si="1"/>
        <v>1</v>
      </c>
    </row>
    <row r="15" spans="1:18" ht="15">
      <c r="A15" s="12">
        <v>5</v>
      </c>
      <c r="B15" s="12">
        <v>71</v>
      </c>
      <c r="C15" s="12" t="str">
        <f>VLOOKUP($B15,'[1]Іменні заявки'!$A$1:$I$65536,2,FALSE)</f>
        <v>Павловський Олександр Іванович</v>
      </c>
      <c r="D15" s="13" t="str">
        <f>VLOOKUP($B15,'[1]Іменні заявки'!$A$1:$I$65536,7,FALSE)</f>
        <v>ІІІ</v>
      </c>
      <c r="E15" s="36" t="str">
        <f>VLOOKUP($B15,'[1]Іменні заявки'!$A$1:$I$65536,4,FALSE)</f>
        <v>Сторожинецький район</v>
      </c>
      <c r="F15" s="36" t="str">
        <f>VLOOKUP($B15,'[1]Іменні заявки'!$A$1:$I$65536,3,FALSE)</f>
        <v>Сторожинецький район</v>
      </c>
      <c r="G15" s="40">
        <f>VLOOKUP($B15,'[1]Іменні заявки'!$A$1:$I$65536,5,FALSE)</f>
        <v>0</v>
      </c>
      <c r="H15" s="37">
        <f>VLOOKUP($B15,'[1]крос-хл.'!$B$1:$M$65536,11,FALSE)</f>
        <v>2.3842592592592591E-3</v>
      </c>
      <c r="I15" s="38">
        <f>VLOOKUP($B15,'[1]фігурка-хлоп'!$B$1:$T$65536,19,FALSE)</f>
        <v>133.83795906924587</v>
      </c>
      <c r="J15" s="38">
        <f>VLOOKUP($B15,'[1]тріал-хлоп.'!$B$1:$K$65536,10,FALSE)</f>
        <v>142.20239926176563</v>
      </c>
      <c r="K15" s="38">
        <f>VLOOKUP(B15,'[1]крос-хл.'!$B$1:$N$65536,13,FALSE)</f>
        <v>116.38418079096044</v>
      </c>
      <c r="L15" s="38">
        <f t="shared" si="0"/>
        <v>392.42453912197192</v>
      </c>
      <c r="M15" s="46">
        <f t="shared" si="2"/>
        <v>36680</v>
      </c>
      <c r="N15" s="39">
        <f t="shared" si="3"/>
        <v>118.56961155670436</v>
      </c>
      <c r="O15" s="48" t="s">
        <v>31</v>
      </c>
      <c r="P15" s="40">
        <v>5</v>
      </c>
      <c r="Q15" s="15">
        <f t="shared" si="1"/>
        <v>1</v>
      </c>
    </row>
    <row r="16" spans="1:18" ht="15">
      <c r="A16" s="12">
        <v>6</v>
      </c>
      <c r="B16" s="12">
        <v>53</v>
      </c>
      <c r="C16" s="12" t="str">
        <f>VLOOKUP($B16,'[1]Іменні заявки'!$A$1:$I$65536,2,FALSE)</f>
        <v>Захарчук Олександр Григорович</v>
      </c>
      <c r="D16" s="13" t="str">
        <f>VLOOKUP($B16,'[1]Іменні заявки'!$A$1:$I$65536,7,FALSE)</f>
        <v>ІІ</v>
      </c>
      <c r="E16" s="36" t="str">
        <f>VLOOKUP($B16,'[1]Іменні заявки'!$A$1:$I$65536,4,FALSE)</f>
        <v>Новоселицький район</v>
      </c>
      <c r="F16" s="36" t="str">
        <f>VLOOKUP($B16,'[1]Іменні заявки'!$A$1:$I$65536,3,FALSE)</f>
        <v>Новоселицький район</v>
      </c>
      <c r="G16" s="40">
        <f>VLOOKUP($B16,'[1]Іменні заявки'!$A$1:$I$65536,5,FALSE)</f>
        <v>0</v>
      </c>
      <c r="H16" s="37">
        <f>VLOOKUP($B16,'[1]крос-хл.'!$B$1:$M$65536,11,FALSE)</f>
        <v>3.0439814814814821E-3</v>
      </c>
      <c r="I16" s="38">
        <f>VLOOKUP($B16,'[1]фігурка-хлоп'!$B$1:$T$65536,19,FALSE)</f>
        <v>114.43790299971963</v>
      </c>
      <c r="J16" s="38">
        <f>VLOOKUP($B16,'[1]тріал-хлоп.'!$B$1:$K$65536,10,FALSE)</f>
        <v>142.20239926176563</v>
      </c>
      <c r="K16" s="38">
        <f>VLOOKUP(B16,'[1]крос-хл.'!$B$1:$N$65536,13,FALSE)</f>
        <v>148.58757062146896</v>
      </c>
      <c r="L16" s="38">
        <f t="shared" si="0"/>
        <v>405.22787288295422</v>
      </c>
      <c r="M16" s="46">
        <f t="shared" si="2"/>
        <v>19688</v>
      </c>
      <c r="N16" s="39">
        <f t="shared" si="3"/>
        <v>122.43809112239904</v>
      </c>
      <c r="O16" s="48" t="s">
        <v>31</v>
      </c>
      <c r="P16" s="40">
        <v>6</v>
      </c>
      <c r="Q16" s="15">
        <f t="shared" si="1"/>
        <v>3</v>
      </c>
    </row>
    <row r="17" spans="1:16" ht="15">
      <c r="A17" s="12">
        <v>7</v>
      </c>
      <c r="B17" s="12">
        <v>75</v>
      </c>
      <c r="C17" s="12" t="str">
        <f>VLOOKUP($B17,'[1]Іменні заявки'!$A$1:$I$65536,2,FALSE)</f>
        <v>Цвірко Владислав Володимирович</v>
      </c>
      <c r="D17" s="13" t="str">
        <f>VLOOKUP($B17,'[1]Іменні заявки'!$A$1:$I$65536,7,FALSE)</f>
        <v>ІІІ</v>
      </c>
      <c r="E17" s="36" t="str">
        <f>VLOOKUP($B17,'[1]Іменні заявки'!$A$1:$I$65536,4,FALSE)</f>
        <v>Сторожинецький район</v>
      </c>
      <c r="F17" s="36" t="str">
        <f>VLOOKUP($B17,'[1]Іменні заявки'!$A$1:$I$65536,3,FALSE)</f>
        <v>Сторожинецький район</v>
      </c>
      <c r="G17" s="40">
        <f>VLOOKUP($B17,'[1]Іменні заявки'!$A$1:$I$65536,5,FALSE)</f>
        <v>0</v>
      </c>
      <c r="H17" s="37">
        <f>VLOOKUP($B17,'[1]крос-хл.'!$B$1:$M$65536,11,FALSE)</f>
        <v>2.7546296296296294E-3</v>
      </c>
      <c r="I17" s="38">
        <f>VLOOKUP($B17,'[1]фігурка-хлоп'!$B$1:$T$65536,19,FALSE)</f>
        <v>120.49341183067001</v>
      </c>
      <c r="J17" s="38">
        <f>VLOOKUP($B17,'[1]тріал-хлоп.'!$B$1:$K$65536,10,FALSE)</f>
        <v>152.01476468778841</v>
      </c>
      <c r="K17" s="38">
        <f>VLOOKUP(B17,'[1]крос-хл.'!$B$1:$N$65536,13,FALSE)</f>
        <v>134.46327683615817</v>
      </c>
      <c r="L17" s="38">
        <f t="shared" si="0"/>
        <v>406.97145335461659</v>
      </c>
      <c r="M17" s="46">
        <f t="shared" si="2"/>
        <v>83934</v>
      </c>
      <c r="N17" s="39">
        <f t="shared" si="3"/>
        <v>122.96490746193129</v>
      </c>
      <c r="O17" s="48" t="s">
        <v>31</v>
      </c>
      <c r="P17" s="40">
        <v>7</v>
      </c>
    </row>
    <row r="18" spans="1:16" ht="15">
      <c r="A18" s="12">
        <v>8</v>
      </c>
      <c r="B18" s="12">
        <v>41</v>
      </c>
      <c r="C18" s="12" t="str">
        <f>VLOOKUP($B18,'[1]Іменні заявки'!$A$1:$I$65536,2,FALSE)</f>
        <v>Довбуш Іван Іванович</v>
      </c>
      <c r="D18" s="13" t="str">
        <f>VLOOKUP($B18,'[1]Іменні заявки'!$A$1:$I$65536,7,FALSE)</f>
        <v>ІІІ</v>
      </c>
      <c r="E18" s="36" t="str">
        <f>VLOOKUP($B18,'[1]Іменні заявки'!$A$1:$I$65536,4,FALSE)</f>
        <v>Путильський район</v>
      </c>
      <c r="F18" s="36" t="str">
        <f>VLOOKUP($B18,'[1]Іменні заявки'!$A$1:$I$65536,3,FALSE)</f>
        <v>Путильський район</v>
      </c>
      <c r="G18" s="40">
        <f>VLOOKUP($B18,'[1]Іменні заявки'!$A$1:$I$65536,5,FALSE)</f>
        <v>0</v>
      </c>
      <c r="H18" s="37">
        <f>VLOOKUP($B18,'[1]крос-хл.'!$B$1:$M$65536,11,FALSE)</f>
        <v>2.7546296296296294E-3</v>
      </c>
      <c r="I18" s="38">
        <f>VLOOKUP($B18,'[1]фігурка-хлоп'!$B$1:$T$65536,19,FALSE)</f>
        <v>136.44519203812729</v>
      </c>
      <c r="J18" s="38">
        <f>VLOOKUP($B18,'[1]тріал-хлоп.'!$B$1:$K$65536,10,FALSE)</f>
        <v>141.89480159950787</v>
      </c>
      <c r="K18" s="38">
        <f>VLOOKUP(B18,'[1]крос-хл.'!$B$1:$N$65536,13,FALSE)</f>
        <v>134.46327683615817</v>
      </c>
      <c r="L18" s="38">
        <f t="shared" si="0"/>
        <v>412.8032704737933</v>
      </c>
      <c r="M18" s="46">
        <f t="shared" si="2"/>
        <v>69403</v>
      </c>
      <c r="N18" s="39">
        <f t="shared" si="3"/>
        <v>124.72696926376881</v>
      </c>
      <c r="O18" s="48" t="s">
        <v>31</v>
      </c>
      <c r="P18" s="40">
        <v>8</v>
      </c>
    </row>
    <row r="19" spans="1:16" ht="15">
      <c r="A19" s="12">
        <v>9</v>
      </c>
      <c r="B19" s="12">
        <v>118</v>
      </c>
      <c r="C19" s="12" t="str">
        <f>VLOOKUP($B19,'[1]Іменні заявки'!$A$1:$I$65536,2,FALSE)</f>
        <v>Манзюк Денис Юрійович</v>
      </c>
      <c r="D19" s="13" t="str">
        <f>VLOOKUP($B19,'[1]Іменні заявки'!$A$1:$I$65536,7,FALSE)</f>
        <v>ІІІ</v>
      </c>
      <c r="E19" s="36" t="str">
        <f>VLOOKUP($B19,'[1]Іменні заявки'!$A$1:$I$65536,4,FALSE)</f>
        <v>м.Чернівці</v>
      </c>
      <c r="F19" s="36" t="str">
        <f>VLOOKUP($B19,'[1]Іменні заявки'!$A$1:$I$65536,3,FALSE)</f>
        <v>ОЦТКЕУМ</v>
      </c>
      <c r="G19" s="40">
        <f>VLOOKUP($B19,'[1]Іменні заявки'!$A$1:$I$65536,5,FALSE)</f>
        <v>0</v>
      </c>
      <c r="H19" s="37">
        <f>VLOOKUP($B19,'[1]крос-хл.'!$B$1:$M$65536,11,FALSE)</f>
        <v>2.1180555555555553E-3</v>
      </c>
      <c r="I19" s="38">
        <f>VLOOKUP($B19,'[1]фігурка-хлоп'!$B$1:$T$65536,19,FALSE)</f>
        <v>197.58901037286233</v>
      </c>
      <c r="J19" s="38">
        <f>VLOOKUP($B19,'[1]тріал-хлоп.'!$B$1:$K$65536,10,FALSE)</f>
        <v>112.11934789295603</v>
      </c>
      <c r="K19" s="38">
        <f>VLOOKUP(B19,'[1]крос-хл.'!$B$1:$N$65536,13,FALSE)</f>
        <v>103.38983050847455</v>
      </c>
      <c r="L19" s="38">
        <f t="shared" si="0"/>
        <v>413.09818877429291</v>
      </c>
      <c r="M19" s="46">
        <f t="shared" si="2"/>
        <v>8484</v>
      </c>
      <c r="N19" s="39">
        <f t="shared" si="3"/>
        <v>124.81607772882413</v>
      </c>
      <c r="O19" s="48" t="s">
        <v>31</v>
      </c>
      <c r="P19" s="40">
        <v>9</v>
      </c>
    </row>
    <row r="20" spans="1:16" ht="15">
      <c r="A20" s="12">
        <v>10</v>
      </c>
      <c r="B20" s="12">
        <v>26</v>
      </c>
      <c r="C20" s="12" t="str">
        <f>VLOOKUP($B20,'[1]Іменні заявки'!$A$1:$I$65536,2,FALSE)</f>
        <v>Величко Дмитро Вікторович</v>
      </c>
      <c r="D20" s="13" t="str">
        <f>VLOOKUP($B20,'[1]Іменні заявки'!$A$1:$I$65536,7,FALSE)</f>
        <v>ІІІ</v>
      </c>
      <c r="E20" s="36" t="str">
        <f>VLOOKUP($B20,'[1]Іменні заявки'!$A$1:$I$65536,4,FALSE)</f>
        <v>м.Чернівці</v>
      </c>
      <c r="F20" s="36" t="str">
        <f>VLOOKUP($B20,'[1]Іменні заявки'!$A$1:$I$65536,3,FALSE)</f>
        <v>м.Чернівці</v>
      </c>
      <c r="G20" s="40">
        <f>VLOOKUP($B20,'[1]Іменні заявки'!$A$1:$I$65536,5,FALSE)</f>
        <v>0</v>
      </c>
      <c r="H20" s="37">
        <f>VLOOKUP($B20,'[1]крос-хл.'!$B$1:$M$65536,11,FALSE)</f>
        <v>2.5925925925925925E-3</v>
      </c>
      <c r="I20" s="38">
        <f>VLOOKUP($B20,'[1]фігурка-хлоп'!$B$1:$T$65536,19,FALSE)</f>
        <v>159.85421923184751</v>
      </c>
      <c r="J20" s="38">
        <f>VLOOKUP($B20,'[1]тріал-хлоп.'!$B$1:$K$65536,10,FALSE)</f>
        <v>132.8821900953553</v>
      </c>
      <c r="K20" s="38">
        <f>VLOOKUP(B20,'[1]крос-хл.'!$B$1:$N$65536,13,FALSE)</f>
        <v>126.55367231638417</v>
      </c>
      <c r="L20" s="38">
        <f t="shared" si="0"/>
        <v>419.29008164358697</v>
      </c>
      <c r="M20" s="46">
        <f t="shared" si="2"/>
        <v>25063</v>
      </c>
      <c r="N20" s="39">
        <f t="shared" si="3"/>
        <v>126.68693507621529</v>
      </c>
      <c r="O20" s="48" t="s">
        <v>31</v>
      </c>
      <c r="P20" s="40">
        <v>10</v>
      </c>
    </row>
    <row r="21" spans="1:16" ht="15">
      <c r="A21" s="12">
        <v>11</v>
      </c>
      <c r="B21" s="12">
        <v>52</v>
      </c>
      <c r="C21" s="12" t="str">
        <f>VLOOKUP($B21,'[1]Іменні заявки'!$A$1:$I$65536,2,FALSE)</f>
        <v>Савка Андрій Едуардович</v>
      </c>
      <c r="D21" s="13" t="str">
        <f>VLOOKUP($B21,'[1]Іменні заявки'!$A$1:$I$65536,7,FALSE)</f>
        <v>ІІ</v>
      </c>
      <c r="E21" s="36" t="str">
        <f>VLOOKUP($B21,'[1]Іменні заявки'!$A$1:$I$65536,4,FALSE)</f>
        <v>Новоселицький район</v>
      </c>
      <c r="F21" s="36" t="str">
        <f>VLOOKUP($B21,'[1]Іменні заявки'!$A$1:$I$65536,3,FALSE)</f>
        <v>Новоселицький район</v>
      </c>
      <c r="G21" s="40">
        <f>VLOOKUP($B21,'[1]Іменні заявки'!$A$1:$I$65536,5,FALSE)</f>
        <v>0</v>
      </c>
      <c r="H21" s="37">
        <f>VLOOKUP($B21,'[1]крос-хл.'!$B$1:$M$65536,11,FALSE)</f>
        <v>2.5810185185185185E-3</v>
      </c>
      <c r="I21" s="38">
        <f>VLOOKUP($B21,'[1]фігурка-хлоп'!$B$1:$T$65536,19,FALSE)</f>
        <v>123.46509671993272</v>
      </c>
      <c r="J21" s="38">
        <f>VLOOKUP($B21,'[1]тріал-хлоп.'!$B$1:$K$65536,10,FALSE)</f>
        <v>171.23961857889884</v>
      </c>
      <c r="K21" s="38">
        <f>VLOOKUP(B21,'[1]крос-хл.'!$B$1:$N$65536,13,FALSE)</f>
        <v>125.98870056497174</v>
      </c>
      <c r="L21" s="38">
        <f t="shared" si="0"/>
        <v>420.6934158638033</v>
      </c>
      <c r="M21" s="46">
        <f t="shared" si="2"/>
        <v>59911</v>
      </c>
      <c r="N21" s="39">
        <f t="shared" si="3"/>
        <v>127.11094727929407</v>
      </c>
      <c r="O21" s="48" t="s">
        <v>31</v>
      </c>
      <c r="P21" s="40">
        <v>11</v>
      </c>
    </row>
    <row r="22" spans="1:16" ht="15">
      <c r="A22" s="12">
        <v>12</v>
      </c>
      <c r="B22" s="12">
        <v>66</v>
      </c>
      <c r="C22" s="12" t="str">
        <f>VLOOKUP($B22,'[1]Іменні заявки'!$A$1:$I$65536,2,FALSE)</f>
        <v>Луканюк Артем Ігорович</v>
      </c>
      <c r="D22" s="13" t="str">
        <f>VLOOKUP($B22,'[1]Іменні заявки'!$A$1:$I$65536,7,FALSE)</f>
        <v>ІІІ</v>
      </c>
      <c r="E22" s="36" t="str">
        <f>VLOOKUP($B22,'[1]Іменні заявки'!$A$1:$I$65536,4,FALSE)</f>
        <v>Заставнівського району</v>
      </c>
      <c r="F22" s="36" t="str">
        <f>VLOOKUP($B22,'[1]Іменні заявки'!$A$1:$I$65536,3,FALSE)</f>
        <v>Заставнівського району</v>
      </c>
      <c r="G22" s="40">
        <f>VLOOKUP($B22,'[1]Іменні заявки'!$A$1:$I$65536,5,FALSE)</f>
        <v>0</v>
      </c>
      <c r="H22" s="37">
        <f>VLOOKUP($B22,'[1]крос-хл.'!$B$1:$M$65536,11,FALSE)</f>
        <v>2.9282407407407412E-3</v>
      </c>
      <c r="I22" s="38">
        <f>VLOOKUP($B22,'[1]фігурка-хлоп'!$B$1:$T$65536,19,FALSE)</f>
        <v>171.29240257919818</v>
      </c>
      <c r="J22" s="38">
        <f>VLOOKUP($B22,'[1]тріал-хлоп.'!$B$1:$K$65536,10,FALSE)</f>
        <v>127.3146724084897</v>
      </c>
      <c r="K22" s="38">
        <f>VLOOKUP(B22,'[1]крос-хл.'!$B$1:$N$65536,13,FALSE)</f>
        <v>142.93785310734464</v>
      </c>
      <c r="L22" s="38">
        <f t="shared" si="0"/>
        <v>441.54492809503256</v>
      </c>
      <c r="M22" s="46">
        <f t="shared" si="2"/>
        <v>47082</v>
      </c>
      <c r="N22" s="39">
        <f t="shared" si="3"/>
        <v>133.41115396656821</v>
      </c>
      <c r="O22" s="48" t="s">
        <v>31</v>
      </c>
      <c r="P22" s="40">
        <v>12</v>
      </c>
    </row>
    <row r="23" spans="1:16" ht="15">
      <c r="A23" s="12">
        <v>13</v>
      </c>
      <c r="B23" s="12">
        <v>95</v>
      </c>
      <c r="C23" s="12" t="str">
        <f>VLOOKUP($B23,'[1]Іменні заявки'!$A$1:$I$65536,2,FALSE)</f>
        <v>Кирчу Флорін Іванович</v>
      </c>
      <c r="D23" s="13" t="str">
        <f>VLOOKUP($B23,'[1]Іменні заявки'!$A$1:$I$65536,7,FALSE)</f>
        <v>ІІІ</v>
      </c>
      <c r="E23" s="36" t="str">
        <f>VLOOKUP($B23,'[1]Іменні заявки'!$A$1:$I$65536,4,FALSE)</f>
        <v>Глибоцький район</v>
      </c>
      <c r="F23" s="36" t="str">
        <f>VLOOKUP($B23,'[1]Іменні заявки'!$A$1:$I$65536,3,FALSE)</f>
        <v>Глибоцький ЦТКСЕУМ</v>
      </c>
      <c r="G23" s="40">
        <f>VLOOKUP($B23,'[1]Іменні заявки'!$A$1:$I$65536,5,FALSE)</f>
        <v>0</v>
      </c>
      <c r="H23" s="37">
        <f>VLOOKUP($B23,'[1]крос-хл.'!$B$1:$M$65536,11,FALSE)</f>
        <v>2.4652777777777776E-3</v>
      </c>
      <c r="I23" s="38">
        <f>VLOOKUP($B23,'[1]фігурка-хлоп'!$B$1:$T$65536,19,FALSE)</f>
        <v>143.87440426128398</v>
      </c>
      <c r="J23" s="38">
        <f>VLOOKUP($B23,'[1]тріал-хлоп.'!$B$1:$K$65536,10,FALSE)</f>
        <v>169.88618886496459</v>
      </c>
      <c r="K23" s="38">
        <f>VLOOKUP(B23,'[1]крос-хл.'!$B$1:$N$65536,13,FALSE)</f>
        <v>134.46327683615817</v>
      </c>
      <c r="L23" s="38">
        <f t="shared" si="0"/>
        <v>448.22386996240675</v>
      </c>
      <c r="M23" s="46">
        <f t="shared" si="2"/>
        <v>19342</v>
      </c>
      <c r="N23" s="39">
        <f t="shared" si="3"/>
        <v>135.42917135303503</v>
      </c>
      <c r="O23" s="48" t="s">
        <v>31</v>
      </c>
      <c r="P23" s="40">
        <v>13</v>
      </c>
    </row>
    <row r="24" spans="1:16" ht="15">
      <c r="A24" s="12">
        <v>14</v>
      </c>
      <c r="B24" s="12">
        <v>24</v>
      </c>
      <c r="C24" s="12" t="str">
        <f>VLOOKUP($B24,'[1]Іменні заявки'!$A$1:$I$65536,2,FALSE)</f>
        <v>Яловега Іван Вікторович</v>
      </c>
      <c r="D24" s="13" t="str">
        <f>VLOOKUP($B24,'[1]Іменні заявки'!$A$1:$I$65536,7,FALSE)</f>
        <v>ІІІ</v>
      </c>
      <c r="E24" s="36" t="str">
        <f>VLOOKUP($B24,'[1]Іменні заявки'!$A$1:$I$65536,4,FALSE)</f>
        <v>м.Чернівці</v>
      </c>
      <c r="F24" s="36" t="str">
        <f>VLOOKUP($B24,'[1]Іменні заявки'!$A$1:$I$65536,3,FALSE)</f>
        <v>м.Чернівці</v>
      </c>
      <c r="G24" s="40">
        <f>VLOOKUP($B24,'[1]Іменні заявки'!$A$1:$I$65536,5,FALSE)</f>
        <v>0</v>
      </c>
      <c r="H24" s="37">
        <f>VLOOKUP($B24,'[1]крос-хл.'!$B$1:$M$65536,11,FALSE)</f>
        <v>2.8124999999999999E-3</v>
      </c>
      <c r="I24" s="38">
        <f>VLOOKUP($B24,'[1]фігурка-хлоп'!$B$1:$T$65536,19,FALSE)</f>
        <v>161.84468741239135</v>
      </c>
      <c r="J24" s="38">
        <f>VLOOKUP($B24,'[1]тріал-хлоп.'!$B$1:$K$65536,10,FALSE)</f>
        <v>149.49246385727471</v>
      </c>
      <c r="K24" s="38">
        <f>VLOOKUP(B24,'[1]крос-хл.'!$B$1:$N$65536,13,FALSE)</f>
        <v>137.28813559322032</v>
      </c>
      <c r="L24" s="38">
        <f t="shared" si="0"/>
        <v>448.62528686288641</v>
      </c>
      <c r="M24" s="46">
        <f t="shared" si="2"/>
        <v>54025</v>
      </c>
      <c r="N24" s="39">
        <f t="shared" si="3"/>
        <v>135.55045797305289</v>
      </c>
      <c r="O24" s="48" t="s">
        <v>31</v>
      </c>
      <c r="P24" s="40">
        <v>14</v>
      </c>
    </row>
    <row r="25" spans="1:16" ht="15">
      <c r="A25" s="12">
        <v>15</v>
      </c>
      <c r="B25" s="12">
        <v>74</v>
      </c>
      <c r="C25" s="12" t="str">
        <f>VLOOKUP($B25,'[1]Іменні заявки'!$A$1:$I$65536,2,FALSE)</f>
        <v>Гуцул Богдан  Станіславович</v>
      </c>
      <c r="D25" s="13" t="str">
        <f>VLOOKUP($B25,'[1]Іменні заявки'!$A$1:$I$65536,7,FALSE)</f>
        <v>ІІІ</v>
      </c>
      <c r="E25" s="36" t="str">
        <f>VLOOKUP($B25,'[1]Іменні заявки'!$A$1:$I$65536,4,FALSE)</f>
        <v>Сторожинецький район</v>
      </c>
      <c r="F25" s="36" t="str">
        <f>VLOOKUP($B25,'[1]Іменні заявки'!$A$1:$I$65536,3,FALSE)</f>
        <v>Сторожинецький район</v>
      </c>
      <c r="G25" s="40">
        <f>VLOOKUP($B25,'[1]Іменні заявки'!$A$1:$I$65536,5,FALSE)</f>
        <v>0</v>
      </c>
      <c r="H25" s="37">
        <f>VLOOKUP($B25,'[1]крос-хл.'!$B$1:$M$65536,11,FALSE)</f>
        <v>2.8356481481481479E-3</v>
      </c>
      <c r="I25" s="38">
        <f>VLOOKUP($B25,'[1]фігурка-хлоп'!$B$1:$T$65536,19,FALSE)</f>
        <v>310.79338379590689</v>
      </c>
      <c r="J25" s="38">
        <f>VLOOKUP($B25,'[1]тріал-хлоп.'!$B$1:$K$65536,10,FALSE)</f>
        <v>0</v>
      </c>
      <c r="K25" s="38">
        <f>VLOOKUP(B25,'[1]крос-хл.'!$B$1:$N$65536,13,FALSE)</f>
        <v>138.41807909604518</v>
      </c>
      <c r="L25" s="38">
        <f t="shared" si="0"/>
        <v>449.21146289195207</v>
      </c>
      <c r="M25" s="46">
        <f t="shared" si="2"/>
        <v>18270</v>
      </c>
      <c r="N25" s="39">
        <f t="shared" si="3"/>
        <v>135.72756887500023</v>
      </c>
      <c r="O25" s="48" t="s">
        <v>31</v>
      </c>
      <c r="P25" s="40">
        <v>15</v>
      </c>
    </row>
    <row r="26" spans="1:16" ht="15">
      <c r="A26" s="12">
        <v>16</v>
      </c>
      <c r="B26" s="12">
        <v>104</v>
      </c>
      <c r="C26" s="12" t="str">
        <f>VLOOKUP($B26,'[1]Іменні заявки'!$A$1:$I$65536,2,FALSE)</f>
        <v>Проданюк Микола Миколайович</v>
      </c>
      <c r="D26" s="13" t="str">
        <f>VLOOKUP($B26,'[1]Іменні заявки'!$A$1:$I$65536,7,FALSE)</f>
        <v>ІІІ</v>
      </c>
      <c r="E26" s="36" t="str">
        <f>VLOOKUP($B26,'[1]Іменні заявки'!$A$1:$I$65536,4,FALSE)</f>
        <v>Сокирянський район</v>
      </c>
      <c r="F26" s="36" t="str">
        <f>VLOOKUP($B26,'[1]Іменні заявки'!$A$1:$I$65536,3,FALSE)</f>
        <v>Сокирянський район</v>
      </c>
      <c r="G26" s="40">
        <f>VLOOKUP($B26,'[1]Іменні заявки'!$A$1:$I$65536,5,FALSE)</f>
        <v>0</v>
      </c>
      <c r="H26" s="37">
        <f>VLOOKUP($B26,'[1]крос-хл.'!$B$1:$M$65536,11,FALSE)</f>
        <v>2.2106481481481478E-3</v>
      </c>
      <c r="I26" s="38">
        <f>VLOOKUP($B26,'[1]фігурка-хлоп'!$B$1:$T$65536,19,FALSE)</f>
        <v>212.50350434538828</v>
      </c>
      <c r="J26" s="38">
        <f>VLOOKUP($B26,'[1]тріал-хлоп.'!$B$1:$K$65536,10,FALSE)</f>
        <v>135.0046139649339</v>
      </c>
      <c r="K26" s="38">
        <f>VLOOKUP(B26,'[1]крос-хл.'!$B$1:$N$65536,13,FALSE)</f>
        <v>107.90960451977398</v>
      </c>
      <c r="L26" s="38">
        <f t="shared" si="0"/>
        <v>455.41772283009618</v>
      </c>
      <c r="M26" s="46">
        <f t="shared" si="2"/>
        <v>36091</v>
      </c>
      <c r="N26" s="39">
        <f t="shared" si="3"/>
        <v>137.6027671786847</v>
      </c>
      <c r="O26" s="48" t="s">
        <v>31</v>
      </c>
      <c r="P26" s="40">
        <v>16</v>
      </c>
    </row>
    <row r="27" spans="1:16" ht="15">
      <c r="A27" s="12">
        <v>17</v>
      </c>
      <c r="B27" s="12">
        <v>94</v>
      </c>
      <c r="C27" s="12" t="str">
        <f>VLOOKUP($B27,'[1]Іменні заявки'!$A$1:$I$65536,2,FALSE)</f>
        <v>Зеленівський Андріан Едуардович</v>
      </c>
      <c r="D27" s="13" t="str">
        <f>VLOOKUP($B27,'[1]Іменні заявки'!$A$1:$I$65536,7,FALSE)</f>
        <v>ІІІ</v>
      </c>
      <c r="E27" s="36" t="str">
        <f>VLOOKUP($B27,'[1]Іменні заявки'!$A$1:$I$65536,4,FALSE)</f>
        <v>Глибоцький район</v>
      </c>
      <c r="F27" s="36" t="str">
        <f>VLOOKUP($B27,'[1]Іменні заявки'!$A$1:$I$65536,3,FALSE)</f>
        <v>Глибоцький ЦТКСЕУМ</v>
      </c>
      <c r="G27" s="40">
        <f>VLOOKUP($B27,'[1]Іменні заявки'!$A$1:$I$65536,5,FALSE)</f>
        <v>0</v>
      </c>
      <c r="H27" s="37">
        <f>VLOOKUP($B27,'[1]крос-хл.'!$B$1:$M$65536,11,FALSE)</f>
        <v>2.3958333333333336E-3</v>
      </c>
      <c r="I27" s="38">
        <f>VLOOKUP($B27,'[1]фігурка-хлоп'!$B$1:$T$65536,19,FALSE)</f>
        <v>211.77460050462571</v>
      </c>
      <c r="J27" s="38">
        <f>VLOOKUP($B27,'[1]тріал-хлоп.'!$B$1:$K$65536,10,FALSE)</f>
        <v>130.08305136880961</v>
      </c>
      <c r="K27" s="38">
        <f>VLOOKUP(B27,'[1]крос-хл.'!$B$1:$N$65536,13,FALSE)</f>
        <v>116.94915254237289</v>
      </c>
      <c r="L27" s="38">
        <f t="shared" si="0"/>
        <v>458.80680441580819</v>
      </c>
      <c r="M27" s="46">
        <f t="shared" si="2"/>
        <v>69708</v>
      </c>
      <c r="N27" s="39">
        <f t="shared" si="3"/>
        <v>138.62676554548142</v>
      </c>
      <c r="O27" s="48" t="s">
        <v>31</v>
      </c>
      <c r="P27" s="40">
        <v>17</v>
      </c>
    </row>
    <row r="28" spans="1:16" ht="15">
      <c r="A28" s="12">
        <v>18</v>
      </c>
      <c r="B28" s="12">
        <v>84</v>
      </c>
      <c r="C28" s="12" t="str">
        <f>VLOOKUP($B28,'[1]Іменні заявки'!$A$1:$I$65536,2,FALSE)</f>
        <v>Дулгер Мар'ян Валерійович</v>
      </c>
      <c r="D28" s="13" t="str">
        <f>VLOOKUP($B28,'[1]Іменні заявки'!$A$1:$I$65536,7,FALSE)</f>
        <v>ІІІ</v>
      </c>
      <c r="E28" s="36" t="str">
        <f>VLOOKUP($B28,'[1]Іменні заявки'!$A$1:$I$65536,4,FALSE)</f>
        <v>Глибоцький район</v>
      </c>
      <c r="F28" s="36" t="str">
        <f>VLOOKUP($B28,'[1]Іменні заявки'!$A$1:$I$65536,3,FALSE)</f>
        <v>Глибоцький район</v>
      </c>
      <c r="G28" s="40">
        <f>VLOOKUP($B28,'[1]Іменні заявки'!$A$1:$I$65536,5,FALSE)</f>
        <v>0</v>
      </c>
      <c r="H28" s="37">
        <f>VLOOKUP($B28,'[1]крос-хл.'!$B$1:$M$65536,11,FALSE)</f>
        <v>2.5115740740740741E-3</v>
      </c>
      <c r="I28" s="38">
        <f>VLOOKUP($B28,'[1]фігурка-хлоп'!$B$1:$T$65536,19,FALSE)</f>
        <v>186.12279226240537</v>
      </c>
      <c r="J28" s="38">
        <f>VLOOKUP($B28,'[1]тріал-хлоп.'!$B$1:$K$65536,10,FALSE)</f>
        <v>156.13657336204247</v>
      </c>
      <c r="K28" s="38">
        <f>VLOOKUP(B28,'[1]крос-хл.'!$B$1:$N$65536,13,FALSE)</f>
        <v>122.59887005649716</v>
      </c>
      <c r="L28" s="38">
        <f t="shared" si="0"/>
        <v>464.85823568094497</v>
      </c>
      <c r="M28" s="46">
        <f t="shared" si="2"/>
        <v>74152</v>
      </c>
      <c r="N28" s="39">
        <f t="shared" si="3"/>
        <v>140.45518294281024</v>
      </c>
      <c r="O28" s="48" t="s">
        <v>31</v>
      </c>
      <c r="P28" s="40">
        <v>18</v>
      </c>
    </row>
    <row r="29" spans="1:16">
      <c r="A29" s="12">
        <v>19</v>
      </c>
      <c r="B29" s="12">
        <v>61</v>
      </c>
      <c r="C29" s="12" t="str">
        <f>VLOOKUP($B29,'[1]Іменні заявки'!$A$1:$I$65536,2,FALSE)</f>
        <v>Величко Максим Ілліч</v>
      </c>
      <c r="D29" s="13" t="str">
        <f>VLOOKUP($B29,'[1]Іменні заявки'!$A$1:$I$65536,7,FALSE)</f>
        <v>ІІІ</v>
      </c>
      <c r="E29" s="36" t="str">
        <f>VLOOKUP($B29,'[1]Іменні заявки'!$A$1:$I$65536,4,FALSE)</f>
        <v>Заставнівського району</v>
      </c>
      <c r="F29" s="36" t="str">
        <f>VLOOKUP($B29,'[1]Іменні заявки'!$A$1:$I$65536,3,FALSE)</f>
        <v>Заставнівського району</v>
      </c>
      <c r="G29" s="40">
        <f>VLOOKUP($B29,'[1]Іменні заявки'!$A$1:$I$65536,5,FALSE)</f>
        <v>0</v>
      </c>
      <c r="H29" s="37">
        <f>VLOOKUP($B29,'[1]крос-хл.'!$B$1:$M$65536,11,FALSE)</f>
        <v>3.0787037037037037E-3</v>
      </c>
      <c r="I29" s="38">
        <f>VLOOKUP($B29,'[1]фігурка-хлоп'!$B$1:$T$65536,19,FALSE)</f>
        <v>180.59994393047381</v>
      </c>
      <c r="J29" s="38">
        <f>VLOOKUP($B29,'[1]тріал-хлоп.'!$B$1:$K$65536,10,FALSE)</f>
        <v>165.27222393109813</v>
      </c>
      <c r="K29" s="38">
        <f>VLOOKUP(B29,'[1]крос-хл.'!$B$1:$N$65536,13,FALSE)</f>
        <v>164.40677966101694</v>
      </c>
      <c r="L29" s="38">
        <f t="shared" si="0"/>
        <v>510.27894752258885</v>
      </c>
      <c r="M29" s="46">
        <f t="shared" si="2"/>
        <v>24101</v>
      </c>
      <c r="N29" s="39">
        <f t="shared" si="3"/>
        <v>154.17888169962731</v>
      </c>
      <c r="O29" s="39"/>
      <c r="P29" s="40">
        <v>19</v>
      </c>
    </row>
    <row r="30" spans="1:16">
      <c r="A30" s="12">
        <v>20</v>
      </c>
      <c r="B30" s="12">
        <v>51</v>
      </c>
      <c r="C30" s="12" t="str">
        <f>VLOOKUP($B30,'[1]Іменні заявки'!$A$1:$I$65536,2,FALSE)</f>
        <v>Лукян Валерій Мірчевич</v>
      </c>
      <c r="D30" s="13" t="str">
        <f>VLOOKUP($B30,'[1]Іменні заявки'!$A$1:$I$65536,7,FALSE)</f>
        <v>ІІІ</v>
      </c>
      <c r="E30" s="36" t="str">
        <f>VLOOKUP($B30,'[1]Іменні заявки'!$A$1:$I$65536,4,FALSE)</f>
        <v>Новоселицький район</v>
      </c>
      <c r="F30" s="36" t="str">
        <f>VLOOKUP($B30,'[1]Іменні заявки'!$A$1:$I$65536,3,FALSE)</f>
        <v>Новоселицький район</v>
      </c>
      <c r="G30" s="40">
        <f>VLOOKUP($B30,'[1]Іменні заявки'!$A$1:$I$65536,5,FALSE)</f>
        <v>0</v>
      </c>
      <c r="H30" s="37">
        <f>VLOOKUP($B30,'[1]крос-хл.'!$B$1:$M$65536,11,FALSE)</f>
        <v>3.4606481481481485E-3</v>
      </c>
      <c r="I30" s="38">
        <f>VLOOKUP($B30,'[1]фігурка-хлоп'!$B$1:$T$65536,19,FALSE)</f>
        <v>213.26044294925705</v>
      </c>
      <c r="J30" s="38">
        <f>VLOOKUP($B30,'[1]тріал-хлоп.'!$B$1:$K$65536,10,FALSE)</f>
        <v>128.2682251614888</v>
      </c>
      <c r="K30" s="38">
        <f>VLOOKUP(B30,'[1]крос-хл.'!$B$1:$N$65536,13,FALSE)</f>
        <v>168.9265536723164</v>
      </c>
      <c r="L30" s="38">
        <f t="shared" si="0"/>
        <v>510.45522178306226</v>
      </c>
      <c r="M30" s="46">
        <f t="shared" si="2"/>
        <v>39331</v>
      </c>
      <c r="N30" s="39">
        <f t="shared" si="3"/>
        <v>154.23214231028777</v>
      </c>
      <c r="O30" s="39"/>
      <c r="P30" s="40">
        <v>20</v>
      </c>
    </row>
    <row r="31" spans="1:16">
      <c r="A31" s="12">
        <v>21</v>
      </c>
      <c r="B31" s="12">
        <v>81</v>
      </c>
      <c r="C31" s="12" t="str">
        <f>VLOOKUP($B31,'[1]Іменні заявки'!$A$1:$I$65536,2,FALSE)</f>
        <v>Банческу Іван Сергійович</v>
      </c>
      <c r="D31" s="13" t="str">
        <f>VLOOKUP($B31,'[1]Іменні заявки'!$A$1:$I$65536,7,FALSE)</f>
        <v>І</v>
      </c>
      <c r="E31" s="36" t="str">
        <f>VLOOKUP($B31,'[1]Іменні заявки'!$A$1:$I$65536,4,FALSE)</f>
        <v>Глибоцький район</v>
      </c>
      <c r="F31" s="36" t="str">
        <f>VLOOKUP($B31,'[1]Іменні заявки'!$A$1:$I$65536,3,FALSE)</f>
        <v>Глибоцький район</v>
      </c>
      <c r="G31" s="40">
        <f>VLOOKUP($B31,'[1]Іменні заявки'!$A$1:$I$65536,5,FALSE)</f>
        <v>0</v>
      </c>
      <c r="H31" s="37">
        <f>VLOOKUP($B31,'[1]крос-хл.'!$B$1:$M$65536,11,FALSE)</f>
        <v>4.4791666666666669E-3</v>
      </c>
      <c r="I31" s="38">
        <f>VLOOKUP($B31,'[1]фігурка-хлоп'!$B$1:$T$65536,19,FALSE)</f>
        <v>152.98570227081581</v>
      </c>
      <c r="J31" s="38">
        <f>VLOOKUP($B31,'[1]тріал-хлоп.'!$B$1:$K$65536,10,FALSE)</f>
        <v>149.03106736388804</v>
      </c>
      <c r="K31" s="38">
        <f>VLOOKUP(B31,'[1]крос-хл.'!$B$1:$N$65536,13,FALSE)</f>
        <v>218.64406779661016</v>
      </c>
      <c r="L31" s="38">
        <f t="shared" si="0"/>
        <v>520.66083743131401</v>
      </c>
      <c r="M31" s="46">
        <f t="shared" si="2"/>
        <v>57096</v>
      </c>
      <c r="N31" s="39">
        <f t="shared" si="3"/>
        <v>157.31573103238375</v>
      </c>
      <c r="O31" s="39"/>
      <c r="P31" s="40">
        <v>21</v>
      </c>
    </row>
    <row r="32" spans="1:16">
      <c r="A32" s="12">
        <v>22</v>
      </c>
      <c r="B32" s="12">
        <v>42</v>
      </c>
      <c r="C32" s="12" t="str">
        <f>VLOOKUP($B32,'[1]Іменні заявки'!$A$1:$I$65536,2,FALSE)</f>
        <v>Торак Сергій Анатолійович</v>
      </c>
      <c r="D32" s="13" t="str">
        <f>VLOOKUP($B32,'[1]Іменні заявки'!$A$1:$I$65536,7,FALSE)</f>
        <v>ІІІ</v>
      </c>
      <c r="E32" s="36" t="str">
        <f>VLOOKUP($B32,'[1]Іменні заявки'!$A$1:$I$65536,4,FALSE)</f>
        <v>Путильський район</v>
      </c>
      <c r="F32" s="36" t="str">
        <f>VLOOKUP($B32,'[1]Іменні заявки'!$A$1:$I$65536,3,FALSE)</f>
        <v>Путильський район</v>
      </c>
      <c r="G32" s="40">
        <f>VLOOKUP($B32,'[1]Іменні заявки'!$A$1:$I$65536,5,FALSE)</f>
        <v>0</v>
      </c>
      <c r="H32" s="37">
        <f>VLOOKUP($B32,'[1]крос-хл.'!$B$1:$M$65536,11,FALSE)</f>
        <v>2.3263888888888887E-3</v>
      </c>
      <c r="I32" s="38">
        <f>VLOOKUP($B32,'[1]фігурка-хлоп'!$B$1:$T$65536,19,FALSE)</f>
        <v>245.24810765349031</v>
      </c>
      <c r="J32" s="38">
        <f>VLOOKUP($B32,'[1]тріал-хлоп.'!$B$1:$K$65536,10,FALSE)</f>
        <v>164.31867117809907</v>
      </c>
      <c r="K32" s="38">
        <f>VLOOKUP(B32,'[1]крос-хл.'!$B$1:$N$65536,13,FALSE)</f>
        <v>113.5593220338983</v>
      </c>
      <c r="L32" s="38">
        <f t="shared" si="0"/>
        <v>523.12610086548762</v>
      </c>
      <c r="M32" s="46">
        <f t="shared" si="2"/>
        <v>10895</v>
      </c>
      <c r="N32" s="39">
        <f t="shared" si="3"/>
        <v>158.0606011886409</v>
      </c>
      <c r="O32" s="39"/>
      <c r="P32" s="40">
        <v>22</v>
      </c>
    </row>
    <row r="33" spans="1:16">
      <c r="A33" s="12">
        <v>23</v>
      </c>
      <c r="B33" s="12">
        <v>62</v>
      </c>
      <c r="C33" s="12" t="str">
        <f>VLOOKUP($B33,'[1]Іменні заявки'!$A$1:$I$65536,2,FALSE)</f>
        <v>Костинюк Роман Романович</v>
      </c>
      <c r="D33" s="13" t="str">
        <f>VLOOKUP($B33,'[1]Іменні заявки'!$A$1:$I$65536,7,FALSE)</f>
        <v>ІІІ</v>
      </c>
      <c r="E33" s="36" t="str">
        <f>VLOOKUP($B33,'[1]Іменні заявки'!$A$1:$I$65536,4,FALSE)</f>
        <v>Заставнівського району</v>
      </c>
      <c r="F33" s="36" t="str">
        <f>VLOOKUP($B33,'[1]Іменні заявки'!$A$1:$I$65536,3,FALSE)</f>
        <v>Заставнівського району</v>
      </c>
      <c r="G33" s="40">
        <f>VLOOKUP($B33,'[1]Іменні заявки'!$A$1:$I$65536,5,FALSE)</f>
        <v>0</v>
      </c>
      <c r="H33" s="37">
        <f>VLOOKUP($B33,'[1]крос-хл.'!$B$1:$M$65536,11,FALSE)</f>
        <v>3.2407407407407406E-3</v>
      </c>
      <c r="I33" s="38">
        <f>VLOOKUP($B33,'[1]фігурка-хлоп'!$B$1:$T$65536,19,FALSE)</f>
        <v>213.62489486963833</v>
      </c>
      <c r="J33" s="38">
        <f>VLOOKUP($B33,'[1]тріал-хлоп.'!$B$1:$K$65536,10,FALSE)</f>
        <v>162.10396800984313</v>
      </c>
      <c r="K33" s="38">
        <f>VLOOKUP(B33,'[1]крос-хл.'!$B$1:$N$65536,13,FALSE)</f>
        <v>163.84180790960451</v>
      </c>
      <c r="L33" s="38">
        <f t="shared" si="0"/>
        <v>539.57067078908597</v>
      </c>
      <c r="M33" s="46">
        <f t="shared" si="2"/>
        <v>49306</v>
      </c>
      <c r="N33" s="39">
        <f t="shared" si="3"/>
        <v>163.02926668652424</v>
      </c>
      <c r="O33" s="39"/>
      <c r="P33" s="40">
        <v>23</v>
      </c>
    </row>
    <row r="34" spans="1:16">
      <c r="A34" s="12">
        <v>24</v>
      </c>
      <c r="B34" s="12">
        <v>54</v>
      </c>
      <c r="C34" s="12" t="str">
        <f>VLOOKUP($B34,'[1]Іменні заявки'!$A$1:$I$65536,2,FALSE)</f>
        <v>Романел Данієл Русланович</v>
      </c>
      <c r="D34" s="13" t="str">
        <f>VLOOKUP($B34,'[1]Іменні заявки'!$A$1:$I$65536,7,FALSE)</f>
        <v>ІІ</v>
      </c>
      <c r="E34" s="36" t="str">
        <f>VLOOKUP($B34,'[1]Іменні заявки'!$A$1:$I$65536,4,FALSE)</f>
        <v>Новоселицький район</v>
      </c>
      <c r="F34" s="36" t="str">
        <f>VLOOKUP($B34,'[1]Іменні заявки'!$A$1:$I$65536,3,FALSE)</f>
        <v>Новоселицький район</v>
      </c>
      <c r="G34" s="40">
        <f>VLOOKUP($B34,'[1]Іменні заявки'!$A$1:$I$65536,5,FALSE)</f>
        <v>0</v>
      </c>
      <c r="H34" s="37">
        <f>VLOOKUP($B34,'[1]крос-хл.'!$B$1:$M$65536,11,FALSE)</f>
        <v>2.6041666666666665E-3</v>
      </c>
      <c r="I34" s="38">
        <f>VLOOKUP($B34,'[1]фігурка-хлоп'!$B$1:$T$65536,19,FALSE)</f>
        <v>272.24558452481074</v>
      </c>
      <c r="J34" s="38">
        <f>VLOOKUP($B34,'[1]тріал-хлоп.'!$B$1:$K$65536,10,FALSE)</f>
        <v>140.66441095047676</v>
      </c>
      <c r="K34" s="38">
        <f>VLOOKUP(B34,'[1]крос-хл.'!$B$1:$N$65536,13,FALSE)</f>
        <v>127.11864406779658</v>
      </c>
      <c r="L34" s="38">
        <f t="shared" si="0"/>
        <v>540.02863954308407</v>
      </c>
      <c r="M34" s="46">
        <f t="shared" si="2"/>
        <v>2474</v>
      </c>
      <c r="N34" s="39">
        <f t="shared" si="3"/>
        <v>163.16764023826022</v>
      </c>
      <c r="O34" s="39"/>
      <c r="P34" s="40">
        <v>24</v>
      </c>
    </row>
    <row r="35" spans="1:16">
      <c r="A35" s="12">
        <v>25</v>
      </c>
      <c r="B35" s="12">
        <v>114</v>
      </c>
      <c r="C35" s="12" t="str">
        <f>VLOOKUP($B35,'[1]Іменні заявки'!$A$1:$I$65536,2,FALSE)</f>
        <v>Гуменюк Микола Єдуардович</v>
      </c>
      <c r="D35" s="13" t="str">
        <f>VLOOKUP($B35,'[1]Іменні заявки'!$A$1:$I$65536,7,FALSE)</f>
        <v>ІІІ</v>
      </c>
      <c r="E35" s="36" t="str">
        <f>VLOOKUP($B35,'[1]Іменні заявки'!$A$1:$I$65536,4,FALSE)</f>
        <v>м.Чернівці</v>
      </c>
      <c r="F35" s="36" t="str">
        <f>VLOOKUP($B35,'[1]Іменні заявки'!$A$1:$I$65536,3,FALSE)</f>
        <v>ОЦТКЕУМ</v>
      </c>
      <c r="G35" s="40">
        <f>VLOOKUP($B35,'[1]Іменні заявки'!$A$1:$I$65536,5,FALSE)</f>
        <v>0</v>
      </c>
      <c r="H35" s="37">
        <f>VLOOKUP($B35,'[1]крос-хл.'!$B$1:$M$65536,11,FALSE)</f>
        <v>2.7083333333333334E-3</v>
      </c>
      <c r="I35" s="38">
        <f>VLOOKUP($B35,'[1]фігурка-хлоп'!$B$1:$T$65536,19,FALSE)</f>
        <v>232.5483599663583</v>
      </c>
      <c r="J35" s="38">
        <f>VLOOKUP($B35,'[1]тріал-хлоп.'!$B$1:$K$65536,10,FALSE)</f>
        <v>170.56290372193175</v>
      </c>
      <c r="K35" s="38">
        <f>VLOOKUP(B35,'[1]крос-хл.'!$B$1:$N$65536,13,FALSE)</f>
        <v>146.32768361581921</v>
      </c>
      <c r="L35" s="38">
        <f t="shared" si="0"/>
        <v>549.43894730410921</v>
      </c>
      <c r="M35" s="46">
        <f t="shared" si="2"/>
        <v>37925</v>
      </c>
      <c r="N35" s="39">
        <f t="shared" si="3"/>
        <v>166.01092964709864</v>
      </c>
      <c r="O35" s="39"/>
      <c r="P35" s="40">
        <v>25</v>
      </c>
    </row>
    <row r="36" spans="1:16">
      <c r="A36" s="12">
        <v>26</v>
      </c>
      <c r="B36" s="12">
        <v>92</v>
      </c>
      <c r="C36" s="12" t="str">
        <f>VLOOKUP($B36,'[1]Іменні заявки'!$A$1:$I$65536,2,FALSE)</f>
        <v>Гринку Маріус-Мірча Костянтинович</v>
      </c>
      <c r="D36" s="13" t="str">
        <f>VLOOKUP($B36,'[1]Іменні заявки'!$A$1:$I$65536,7,FALSE)</f>
        <v>ІІІ</v>
      </c>
      <c r="E36" s="36" t="str">
        <f>VLOOKUP($B36,'[1]Іменні заявки'!$A$1:$I$65536,4,FALSE)</f>
        <v>Глибоцький район</v>
      </c>
      <c r="F36" s="36" t="str">
        <f>VLOOKUP($B36,'[1]Іменні заявки'!$A$1:$I$65536,3,FALSE)</f>
        <v>Глибоцький ЦТКСЕУМ</v>
      </c>
      <c r="G36" s="40">
        <f>VLOOKUP($B36,'[1]Іменні заявки'!$A$1:$I$65536,5,FALSE)</f>
        <v>0</v>
      </c>
      <c r="H36" s="37">
        <f>VLOOKUP($B36,'[1]крос-хл.'!$B$1:$M$65536,11,FALSE)</f>
        <v>2.685185185185185E-3</v>
      </c>
      <c r="I36" s="38">
        <f>VLOOKUP($B36,'[1]фігурка-хлоп'!$B$1:$T$65536,19,FALSE)</f>
        <v>260.77936641435377</v>
      </c>
      <c r="J36" s="38">
        <f>VLOOKUP($B36,'[1]тріал-хлоп.'!$B$1:$K$65536,10,FALSE)</f>
        <v>159.33558904952324</v>
      </c>
      <c r="K36" s="38">
        <f>VLOOKUP(B36,'[1]крос-хл.'!$B$1:$N$65536,13,FALSE)</f>
        <v>131.0734463276836</v>
      </c>
      <c r="L36" s="38">
        <f t="shared" si="0"/>
        <v>551.18840179156064</v>
      </c>
      <c r="M36" s="46">
        <f t="shared" si="2"/>
        <v>16278</v>
      </c>
      <c r="N36" s="39">
        <f t="shared" si="3"/>
        <v>166.53952079860349</v>
      </c>
      <c r="O36" s="39"/>
      <c r="P36" s="40">
        <v>26</v>
      </c>
    </row>
    <row r="37" spans="1:16">
      <c r="A37" s="12">
        <v>27</v>
      </c>
      <c r="B37" s="12">
        <v>44</v>
      </c>
      <c r="C37" s="12" t="str">
        <f>VLOOKUP($B37,'[1]Іменні заявки'!$A$1:$I$65536,2,FALSE)</f>
        <v>Поляк Євген Васильович</v>
      </c>
      <c r="D37" s="13" t="str">
        <f>VLOOKUP($B37,'[1]Іменні заявки'!$A$1:$I$65536,7,FALSE)</f>
        <v>ІІІ</v>
      </c>
      <c r="E37" s="36" t="str">
        <f>VLOOKUP($B37,'[1]Іменні заявки'!$A$1:$I$65536,4,FALSE)</f>
        <v>Путильський район</v>
      </c>
      <c r="F37" s="36" t="str">
        <f>VLOOKUP($B37,'[1]Іменні заявки'!$A$1:$I$65536,3,FALSE)</f>
        <v>Путильський район</v>
      </c>
      <c r="G37" s="40">
        <f>VLOOKUP($B37,'[1]Іменні заявки'!$A$1:$I$65536,5,FALSE)</f>
        <v>0</v>
      </c>
      <c r="H37" s="37">
        <f>VLOOKUP($B37,'[1]крос-хл.'!$B$1:$M$65536,11,FALSE)</f>
        <v>3.3333333333333335E-3</v>
      </c>
      <c r="I37" s="38">
        <f>VLOOKUP($B37,'[1]фігурка-хлоп'!$B$1:$T$65536,19,FALSE)</f>
        <v>194.16876927389961</v>
      </c>
      <c r="J37" s="38">
        <f>VLOOKUP($B37,'[1]тріал-хлоп.'!$B$1:$K$65536,10,FALSE)</f>
        <v>194.70932020916641</v>
      </c>
      <c r="K37" s="38">
        <f>VLOOKUP(B37,'[1]крос-хл.'!$B$1:$N$65536,13,FALSE)</f>
        <v>162.71186440677965</v>
      </c>
      <c r="L37" s="38">
        <f t="shared" si="0"/>
        <v>551.58995388984567</v>
      </c>
      <c r="M37" s="46">
        <f t="shared" si="2"/>
        <v>50972</v>
      </c>
      <c r="N37" s="39">
        <f t="shared" si="3"/>
        <v>166.66084826813423</v>
      </c>
      <c r="O37" s="39"/>
      <c r="P37" s="40">
        <v>27</v>
      </c>
    </row>
    <row r="38" spans="1:16">
      <c r="A38" s="12">
        <v>28</v>
      </c>
      <c r="B38" s="12">
        <v>117</v>
      </c>
      <c r="C38" s="12" t="str">
        <f>VLOOKUP($B38,'[1]Іменні заявки'!$A$1:$I$65536,2,FALSE)</f>
        <v>Манзюк Анатолій Юрійович</v>
      </c>
      <c r="D38" s="13" t="str">
        <f>VLOOKUP($B38,'[1]Іменні заявки'!$A$1:$I$65536,7,FALSE)</f>
        <v>ІІІ</v>
      </c>
      <c r="E38" s="36" t="str">
        <f>VLOOKUP($B38,'[1]Іменні заявки'!$A$1:$I$65536,4,FALSE)</f>
        <v>м.Чернівці</v>
      </c>
      <c r="F38" s="36" t="str">
        <f>VLOOKUP($B38,'[1]Іменні заявки'!$A$1:$I$65536,3,FALSE)</f>
        <v>ОЦТКЕУМ</v>
      </c>
      <c r="G38" s="40">
        <f>VLOOKUP($B38,'[1]Іменні заявки'!$A$1:$I$65536,5,FALSE)</f>
        <v>0</v>
      </c>
      <c r="H38" s="37">
        <f>VLOOKUP($B38,'[1]крос-хл.'!$B$1:$M$65536,11,FALSE)</f>
        <v>2.2106481481481478E-3</v>
      </c>
      <c r="I38" s="38">
        <f>VLOOKUP($B38,'[1]фігурка-хлоп'!$B$1:$T$65536,19,FALSE)</f>
        <v>285.89851415755538</v>
      </c>
      <c r="J38" s="38">
        <f>VLOOKUP($B38,'[1]тріал-хлоп.'!$B$1:$K$65536,10,FALSE)</f>
        <v>239.3725007689942</v>
      </c>
      <c r="K38" s="38">
        <f>VLOOKUP(B38,'[1]крос-хл.'!$B$1:$N$65536,13,FALSE)</f>
        <v>107.90960451977398</v>
      </c>
      <c r="L38" s="38">
        <f t="shared" si="0"/>
        <v>633.18061944632359</v>
      </c>
      <c r="M38" s="46">
        <f t="shared" si="2"/>
        <v>15606</v>
      </c>
      <c r="N38" s="39">
        <f t="shared" si="3"/>
        <v>191.3131637001151</v>
      </c>
      <c r="O38" s="39"/>
      <c r="P38" s="40">
        <v>28</v>
      </c>
    </row>
    <row r="39" spans="1:16">
      <c r="A39" s="12">
        <v>29</v>
      </c>
      <c r="B39" s="12">
        <v>43</v>
      </c>
      <c r="C39" s="12" t="str">
        <f>VLOOKUP($B39,'[1]Іменні заявки'!$A$1:$I$65536,2,FALSE)</f>
        <v>Федюк Петро Васильович</v>
      </c>
      <c r="D39" s="13" t="str">
        <f>VLOOKUP($B39,'[1]Іменні заявки'!$A$1:$I$65536,7,FALSE)</f>
        <v>ІІІ</v>
      </c>
      <c r="E39" s="36" t="str">
        <f>VLOOKUP($B39,'[1]Іменні заявки'!$A$1:$I$65536,4,FALSE)</f>
        <v>Путильський район</v>
      </c>
      <c r="F39" s="36" t="str">
        <f>VLOOKUP($B39,'[1]Іменні заявки'!$A$1:$I$65536,3,FALSE)</f>
        <v>Путильський район</v>
      </c>
      <c r="G39" s="40">
        <f>VLOOKUP($B39,'[1]Іменні заявки'!$A$1:$I$65536,5,FALSE)</f>
        <v>0</v>
      </c>
      <c r="H39" s="37">
        <f>VLOOKUP($B39,'[1]крос-хл.'!$B$1:$M$65536,11,FALSE)</f>
        <v>2.6620370370370374E-3</v>
      </c>
      <c r="I39" s="38">
        <f>VLOOKUP($B39,'[1]фігурка-хлоп'!$B$1:$T$65536,19,FALSE)</f>
        <v>327.69834594897674</v>
      </c>
      <c r="J39" s="38">
        <f>VLOOKUP($B39,'[1]тріал-хлоп.'!$B$1:$K$65536,10,FALSE)</f>
        <v>223.71577976007381</v>
      </c>
      <c r="K39" s="38">
        <f>VLOOKUP(B39,'[1]крос-хл.'!$B$1:$N$65536,13,FALSE)</f>
        <v>129.94350282485877</v>
      </c>
      <c r="L39" s="38">
        <f t="shared" si="0"/>
        <v>681.35762853390929</v>
      </c>
      <c r="M39" s="46">
        <f t="shared" si="2"/>
        <v>30899</v>
      </c>
      <c r="N39" s="39">
        <f t="shared" si="3"/>
        <v>205.8696673944556</v>
      </c>
      <c r="O39" s="39"/>
      <c r="P39" s="40">
        <v>29</v>
      </c>
    </row>
    <row r="40" spans="1:16">
      <c r="A40" s="12">
        <v>30</v>
      </c>
      <c r="B40" s="12">
        <v>116</v>
      </c>
      <c r="C40" s="12" t="str">
        <f>VLOOKUP($B40,'[1]Іменні заявки'!$A$1:$I$65536,2,FALSE)</f>
        <v>Горбатюк Олексій Сергійович</v>
      </c>
      <c r="D40" s="13" t="str">
        <f>VLOOKUP($B40,'[1]Іменні заявки'!$A$1:$I$65536,7,FALSE)</f>
        <v>ІІІ</v>
      </c>
      <c r="E40" s="36" t="str">
        <f>VLOOKUP($B40,'[1]Іменні заявки'!$A$1:$I$65536,4,FALSE)</f>
        <v>м.Чернівці</v>
      </c>
      <c r="F40" s="36" t="str">
        <f>VLOOKUP($B40,'[1]Іменні заявки'!$A$1:$I$65536,3,FALSE)</f>
        <v>ОЦТКЕУМ</v>
      </c>
      <c r="G40" s="40">
        <f>VLOOKUP($B40,'[1]Іменні заявки'!$A$1:$I$65536,5,FALSE)</f>
        <v>0</v>
      </c>
      <c r="H40" s="37">
        <f>VLOOKUP($B40,'[1]крос-хл.'!$B$1:$M$65536,11,FALSE)</f>
        <v>2.9513888888888888E-3</v>
      </c>
      <c r="I40" s="38">
        <f>VLOOKUP($B40,'[1]фігурка-хлоп'!$B$1:$T$65536,19,FALSE)</f>
        <v>375.72189514998598</v>
      </c>
      <c r="J40" s="38">
        <f>VLOOKUP($B40,'[1]тріал-хлоп.'!$B$1:$K$65536,10,FALSE)</f>
        <v>165.54906182713015</v>
      </c>
      <c r="K40" s="38">
        <f>VLOOKUP(B40,'[1]крос-хл.'!$B$1:$N$65536,13,FALSE)</f>
        <v>144.06779661016949</v>
      </c>
      <c r="L40" s="38">
        <f t="shared" si="0"/>
        <v>685.33875358728562</v>
      </c>
      <c r="M40" s="46">
        <f t="shared" si="2"/>
        <v>29268</v>
      </c>
      <c r="N40" s="39">
        <f t="shared" si="3"/>
        <v>207.0725494878987</v>
      </c>
      <c r="O40" s="39"/>
      <c r="P40" s="40">
        <v>30</v>
      </c>
    </row>
    <row r="41" spans="1:16">
      <c r="A41" s="12">
        <v>31</v>
      </c>
      <c r="B41" s="12">
        <v>101</v>
      </c>
      <c r="C41" s="12" t="str">
        <f>VLOOKUP($B41,'[1]Іменні заявки'!$A$1:$I$65536,2,FALSE)</f>
        <v>Бузурний Василь Вікторович</v>
      </c>
      <c r="D41" s="13" t="str">
        <f>VLOOKUP($B41,'[1]Іменні заявки'!$A$1:$I$65536,7,FALSE)</f>
        <v>ІІІ</v>
      </c>
      <c r="E41" s="36" t="str">
        <f>VLOOKUP($B41,'[1]Іменні заявки'!$A$1:$I$65536,4,FALSE)</f>
        <v>Сокирянський район</v>
      </c>
      <c r="F41" s="36" t="str">
        <f>VLOOKUP($B41,'[1]Іменні заявки'!$A$1:$I$65536,3,FALSE)</f>
        <v>Сокирянський район</v>
      </c>
      <c r="G41" s="40">
        <f>VLOOKUP($B41,'[1]Іменні заявки'!$A$1:$I$65536,5,FALSE)</f>
        <v>0</v>
      </c>
      <c r="H41" s="37">
        <f>VLOOKUP($B41,'[1]крос-хл.'!$B$1:$M$65536,11,FALSE)</f>
        <v>3.0324074074074073E-3</v>
      </c>
      <c r="I41" s="38">
        <f>VLOOKUP($B41,'[1]фігурка-хлоп'!$B$1:$T$65536,19,FALSE)</f>
        <v>333.22119428090838</v>
      </c>
      <c r="J41" s="38">
        <f>VLOOKUP($B41,'[1]тріал-хлоп.'!$B$1:$K$65536,10,FALSE)</f>
        <v>209.65856659489387</v>
      </c>
      <c r="K41" s="38">
        <f>VLOOKUP(B41,'[1]крос-хл.'!$B$1:$N$65536,13,FALSE)</f>
        <v>148.0225988700565</v>
      </c>
      <c r="L41" s="38">
        <f t="shared" si="0"/>
        <v>690.9023597458588</v>
      </c>
      <c r="M41" s="46">
        <f t="shared" si="2"/>
        <v>77964</v>
      </c>
      <c r="N41" s="39">
        <f t="shared" si="3"/>
        <v>208.75357234786688</v>
      </c>
      <c r="O41" s="39"/>
      <c r="P41" s="40">
        <v>31</v>
      </c>
    </row>
    <row r="42" spans="1:16">
      <c r="A42" s="12">
        <v>32</v>
      </c>
      <c r="B42" s="12">
        <v>65</v>
      </c>
      <c r="C42" s="12" t="str">
        <f>VLOOKUP($B42,'[1]Іменні заявки'!$A$1:$I$65536,2,FALSE)</f>
        <v>Городенський Микола Тарасович</v>
      </c>
      <c r="D42" s="13" t="str">
        <f>VLOOKUP($B42,'[1]Іменні заявки'!$A$1:$I$65536,7,FALSE)</f>
        <v>ІІІ</v>
      </c>
      <c r="E42" s="36" t="str">
        <f>VLOOKUP($B42,'[1]Іменні заявки'!$A$1:$I$65536,4,FALSE)</f>
        <v>Заставнівського району</v>
      </c>
      <c r="F42" s="36" t="str">
        <f>VLOOKUP($B42,'[1]Іменні заявки'!$A$1:$I$65536,3,FALSE)</f>
        <v>Заставнівського району</v>
      </c>
      <c r="G42" s="40">
        <f>VLOOKUP($B42,'[1]Іменні заявки'!$A$1:$I$65536,5,FALSE)</f>
        <v>0</v>
      </c>
      <c r="H42" s="37">
        <f>VLOOKUP($B42,'[1]крос-хл.'!$B$1:$M$65536,11,FALSE)</f>
        <v>3.1828703703703702E-3</v>
      </c>
      <c r="I42" s="38">
        <f>VLOOKUP($B42,'[1]фігурка-хлоп'!$B$1:$T$65536,19,FALSE)</f>
        <v>555.03223997757209</v>
      </c>
      <c r="J42" s="38">
        <f>VLOOKUP($B42,'[1]тріал-хлоп.'!$B$1:$K$65536,10,FALSE)</f>
        <v>0</v>
      </c>
      <c r="K42" s="38">
        <f>VLOOKUP(B42,'[1]крос-хл.'!$B$1:$N$65536,13,FALSE)</f>
        <v>155.36723163841805</v>
      </c>
      <c r="L42" s="38">
        <f t="shared" si="0"/>
        <v>710.39947161599014</v>
      </c>
      <c r="M42" s="46">
        <f t="shared" si="2"/>
        <v>34514</v>
      </c>
      <c r="N42" s="39">
        <f t="shared" si="3"/>
        <v>214.64455201517188</v>
      </c>
      <c r="O42" s="39"/>
      <c r="P42" s="40">
        <v>32</v>
      </c>
    </row>
    <row r="43" spans="1:16">
      <c r="A43" s="12">
        <v>33</v>
      </c>
      <c r="B43" s="12">
        <v>91</v>
      </c>
      <c r="C43" s="12" t="str">
        <f>VLOOKUP($B43,'[1]Іменні заявки'!$A$1:$I$65536,2,FALSE)</f>
        <v>Ілюк Іонуц-Дануц Георгійович</v>
      </c>
      <c r="D43" s="13" t="str">
        <f>VLOOKUP($B43,'[1]Іменні заявки'!$A$1:$I$65536,7,FALSE)</f>
        <v>ІІІ</v>
      </c>
      <c r="E43" s="36" t="str">
        <f>VLOOKUP($B43,'[1]Іменні заявки'!$A$1:$I$65536,4,FALSE)</f>
        <v>Глибоцький район</v>
      </c>
      <c r="F43" s="36" t="str">
        <f>VLOOKUP($B43,'[1]Іменні заявки'!$A$1:$I$65536,3,FALSE)</f>
        <v>Глибоцький ЦТКСЕУМ</v>
      </c>
      <c r="G43" s="40">
        <f>VLOOKUP($B43,'[1]Іменні заявки'!$A$1:$I$65536,5,FALSE)</f>
        <v>0</v>
      </c>
      <c r="H43" s="37">
        <f>VLOOKUP($B43,'[1]крос-хл.'!$B$1:$M$65536,11,FALSE)</f>
        <v>2.3958333333333336E-3</v>
      </c>
      <c r="I43" s="38">
        <f>VLOOKUP($B43,'[1]фігурка-хлоп'!$B$1:$T$65536,19,FALSE)</f>
        <v>399.97196523689377</v>
      </c>
      <c r="J43" s="38">
        <f>VLOOKUP($B43,'[1]тріал-хлоп.'!$B$1:$K$65536,10,FALSE)</f>
        <v>242.294678560443</v>
      </c>
      <c r="K43" s="38">
        <f>VLOOKUP(B43,'[1]крос-хл.'!$B$1:$N$65536,13,FALSE)</f>
        <v>131.0734463276836</v>
      </c>
      <c r="L43" s="38">
        <f t="shared" si="0"/>
        <v>773.34009012502042</v>
      </c>
      <c r="M43" s="46">
        <f t="shared" si="2"/>
        <v>29384</v>
      </c>
      <c r="N43" s="39">
        <f t="shared" si="3"/>
        <v>233.66182525820648</v>
      </c>
      <c r="O43" s="39"/>
      <c r="P43" s="40">
        <v>33</v>
      </c>
    </row>
    <row r="44" spans="1:16">
      <c r="A44" s="12">
        <v>34</v>
      </c>
      <c r="B44" s="12">
        <v>23</v>
      </c>
      <c r="C44" s="12" t="str">
        <f>VLOOKUP($B44,'[1]Іменні заявки'!$A$1:$I$65536,2,FALSE)</f>
        <v>Ослонович Роман Анатолійович</v>
      </c>
      <c r="D44" s="13" t="str">
        <f>VLOOKUP($B44,'[1]Іменні заявки'!$A$1:$I$65536,7,FALSE)</f>
        <v>ІІІ</v>
      </c>
      <c r="E44" s="36" t="str">
        <f>VLOOKUP($B44,'[1]Іменні заявки'!$A$1:$I$65536,4,FALSE)</f>
        <v>м.Чернівці</v>
      </c>
      <c r="F44" s="36" t="str">
        <f>VLOOKUP($B44,'[1]Іменні заявки'!$A$1:$I$65536,3,FALSE)</f>
        <v>м.Чернівці</v>
      </c>
      <c r="G44" s="40">
        <f>VLOOKUP($B44,'[1]Іменні заявки'!$A$1:$I$65536,5,FALSE)</f>
        <v>0</v>
      </c>
      <c r="H44" s="37">
        <f>VLOOKUP($B44,'[1]крос-хл.'!$B$1:$M$65536,11,FALSE)</f>
        <v>3.8078703703703707E-3</v>
      </c>
      <c r="I44" s="38">
        <f>VLOOKUP($B44,'[1]фігурка-хлоп'!$B$1:$T$65536,19,FALSE)</f>
        <v>442.64087468460883</v>
      </c>
      <c r="J44" s="38">
        <f>VLOOKUP($B44,'[1]тріал-хлоп.'!$B$1:$K$65536,10,FALSE)</f>
        <v>146.63180559827748</v>
      </c>
      <c r="K44" s="38">
        <f>VLOOKUP(B44,'[1]крос-хл.'!$B$1:$N$65536,13,FALSE)</f>
        <v>188.70056497175142</v>
      </c>
      <c r="L44" s="38">
        <f t="shared" si="0"/>
        <v>777.97324525463773</v>
      </c>
      <c r="M44" s="46">
        <f t="shared" si="2"/>
        <v>84088</v>
      </c>
      <c r="N44" s="39">
        <f t="shared" si="3"/>
        <v>235.0617158084504</v>
      </c>
      <c r="O44" s="39"/>
      <c r="P44" s="40">
        <v>34</v>
      </c>
    </row>
    <row r="45" spans="1:16">
      <c r="A45" s="12">
        <v>35</v>
      </c>
      <c r="B45" s="12">
        <v>115</v>
      </c>
      <c r="C45" s="12" t="str">
        <f>VLOOKUP($B45,'[1]Іменні заявки'!$A$1:$I$65536,2,FALSE)</f>
        <v>Гуменюк Володимир Єдуардович</v>
      </c>
      <c r="D45" s="13" t="str">
        <f>VLOOKUP($B45,'[1]Іменні заявки'!$A$1:$I$65536,7,FALSE)</f>
        <v>ІІІ</v>
      </c>
      <c r="E45" s="36" t="str">
        <f>VLOOKUP($B45,'[1]Іменні заявки'!$A$1:$I$65536,4,FALSE)</f>
        <v>м.Чернівці</v>
      </c>
      <c r="F45" s="36" t="str">
        <f>VLOOKUP($B45,'[1]Іменні заявки'!$A$1:$I$65536,3,FALSE)</f>
        <v>ОЦТКЕУМ</v>
      </c>
      <c r="G45" s="40">
        <f>VLOOKUP($B45,'[1]Іменні заявки'!$A$1:$I$65536,5,FALSE)</f>
        <v>0</v>
      </c>
      <c r="H45" s="37">
        <f>VLOOKUP($B45,'[1]крос-хл.'!$B$1:$M$65536,11,FALSE)</f>
        <v>3.0324074074074073E-3</v>
      </c>
      <c r="I45" s="38">
        <f>VLOOKUP($B45,'[1]фігурка-хлоп'!$B$1:$T$65536,19,FALSE)</f>
        <v>524.30613961312019</v>
      </c>
      <c r="J45" s="38">
        <f>VLOOKUP($B45,'[1]тріал-хлоп.'!$B$1:$K$65536,10,FALSE)</f>
        <v>156.81328821900954</v>
      </c>
      <c r="K45" s="38">
        <f>VLOOKUP(B45,'[1]крос-хл.'!$B$1:$N$65536,13,FALSE)</f>
        <v>148.0225988700565</v>
      </c>
      <c r="L45" s="38">
        <f t="shared" si="0"/>
        <v>829.14202670218629</v>
      </c>
      <c r="M45" s="46">
        <f t="shared" si="2"/>
        <v>12271</v>
      </c>
      <c r="N45" s="39">
        <f t="shared" si="3"/>
        <v>250.52217236817634</v>
      </c>
      <c r="O45" s="39"/>
      <c r="P45" s="40">
        <v>35</v>
      </c>
    </row>
    <row r="46" spans="1:16">
      <c r="A46" s="12">
        <v>36</v>
      </c>
      <c r="B46" s="12">
        <v>22</v>
      </c>
      <c r="C46" s="12" t="str">
        <f>VLOOKUP($B46,'[1]Іменні заявки'!$A$1:$I$65536,2,FALSE)</f>
        <v>Молотковський Артем Ігорович</v>
      </c>
      <c r="D46" s="13" t="str">
        <f>VLOOKUP($B46,'[1]Іменні заявки'!$A$1:$I$65536,7,FALSE)</f>
        <v>ІІІ</v>
      </c>
      <c r="E46" s="36" t="str">
        <f>VLOOKUP($B46,'[1]Іменні заявки'!$A$1:$I$65536,4,FALSE)</f>
        <v>м.Чернівці</v>
      </c>
      <c r="F46" s="36" t="str">
        <f>VLOOKUP($B46,'[1]Іменні заявки'!$A$1:$I$65536,3,FALSE)</f>
        <v>м.Чернівці</v>
      </c>
      <c r="G46" s="40">
        <f>VLOOKUP($B46,'[1]Іменні заявки'!$A$1:$I$65536,5,FALSE)</f>
        <v>0</v>
      </c>
      <c r="H46" s="37">
        <f>VLOOKUP($B46,'[1]крос-хл.'!$B$1:$M$65536,11,FALSE)</f>
        <v>3.5069444444444445E-3</v>
      </c>
      <c r="I46" s="38">
        <f>VLOOKUP($B46,'[1]фігурка-хлоп'!$B$1:$T$65536,19,FALSE)</f>
        <v>515.44715447154465</v>
      </c>
      <c r="J46" s="38">
        <f>VLOOKUP($B46,'[1]тріал-хлоп.'!$B$1:$K$65536,10,FALSE)</f>
        <v>228.72962165487544</v>
      </c>
      <c r="K46" s="38">
        <f>VLOOKUP(B46,'[1]крос-хл.'!$B$1:$N$65536,13,FALSE)</f>
        <v>171.18644067796609</v>
      </c>
      <c r="L46" s="38">
        <f t="shared" si="0"/>
        <v>915.36321680438618</v>
      </c>
      <c r="M46" s="46">
        <f t="shared" si="2"/>
        <v>31382</v>
      </c>
      <c r="N46" s="39">
        <f t="shared" si="3"/>
        <v>276.57358352928384</v>
      </c>
      <c r="O46" s="39"/>
      <c r="P46" s="40">
        <v>36</v>
      </c>
    </row>
    <row r="47" spans="1:16">
      <c r="A47" s="12">
        <v>37</v>
      </c>
      <c r="B47" s="12">
        <v>102</v>
      </c>
      <c r="C47" s="12" t="str">
        <f>VLOOKUP($B47,'[1]Іменні заявки'!$A$1:$I$65536,2,FALSE)</f>
        <v>Бурдейний Роман Валерійович</v>
      </c>
      <c r="D47" s="13" t="str">
        <f>VLOOKUP($B47,'[1]Іменні заявки'!$A$1:$I$65536,7,FALSE)</f>
        <v>ІІІ</v>
      </c>
      <c r="E47" s="36" t="str">
        <f>VLOOKUP($B47,'[1]Іменні заявки'!$A$1:$I$65536,4,FALSE)</f>
        <v>Сокирянський район</v>
      </c>
      <c r="F47" s="36" t="str">
        <f>VLOOKUP($B47,'[1]Іменні заявки'!$A$1:$I$65536,3,FALSE)</f>
        <v>Сокирянський район</v>
      </c>
      <c r="G47" s="40">
        <f>VLOOKUP($B47,'[1]Іменні заявки'!$A$1:$I$65536,5,FALSE)</f>
        <v>0</v>
      </c>
      <c r="H47" s="37">
        <f>VLOOKUP($B47,'[1]крос-хл.'!$B$1:$M$65536,11,FALSE)</f>
        <v>2.8356481481481479E-3</v>
      </c>
      <c r="I47" s="38">
        <f>VLOOKUP($B47,'[1]фігурка-хлоп'!$B$1:$T$65536,19,FALSE)</f>
        <v>605.66302214746293</v>
      </c>
      <c r="J47" s="38">
        <f>VLOOKUP($B47,'[1]тріал-хлоп.'!$B$1:$K$65536,10,FALSE)</f>
        <v>496.03199015687488</v>
      </c>
      <c r="K47" s="38">
        <f>VLOOKUP(B47,'[1]крос-хл.'!$B$1:$N$65536,13,FALSE)</f>
        <v>152.5423728813559</v>
      </c>
      <c r="L47" s="38">
        <f t="shared" si="0"/>
        <v>1254.2373851856937</v>
      </c>
      <c r="M47" s="46">
        <f t="shared" si="2"/>
        <v>20510</v>
      </c>
      <c r="N47" s="39">
        <f t="shared" si="3"/>
        <v>378.96315019979272</v>
      </c>
      <c r="O47" s="39"/>
      <c r="P47" s="40">
        <v>37</v>
      </c>
    </row>
    <row r="48" spans="1:16">
      <c r="A48" s="12">
        <v>38</v>
      </c>
      <c r="B48" s="12">
        <v>72</v>
      </c>
      <c r="C48" s="12" t="str">
        <f>VLOOKUP($B48,'[1]Іменні заявки'!$A$1:$I$65536,2,FALSE)</f>
        <v>Гуль Олег Романович</v>
      </c>
      <c r="D48" s="13" t="str">
        <f>VLOOKUP($B48,'[1]Іменні заявки'!$A$1:$I$65536,7,FALSE)</f>
        <v>ІІІ</v>
      </c>
      <c r="E48" s="36" t="str">
        <f>VLOOKUP($B48,'[1]Іменні заявки'!$A$1:$I$65536,4,FALSE)</f>
        <v>Сторожинецький район</v>
      </c>
      <c r="F48" s="36" t="str">
        <f>VLOOKUP($B48,'[1]Іменні заявки'!$A$1:$I$65536,3,FALSE)</f>
        <v>Сторожинецький район</v>
      </c>
      <c r="G48" s="40">
        <f>VLOOKUP($B48,'[1]Іменні заявки'!$A$1:$I$65536,5,FALSE)</f>
        <v>0</v>
      </c>
      <c r="H48" s="37">
        <f>VLOOKUP($B48,'[1]крос-хл.'!$B$1:$M$65536,11,FALSE)</f>
        <v>8.3564814814814804E-3</v>
      </c>
      <c r="I48" s="38">
        <f>VLOOKUP($B48,'[1]фігурка-хлоп'!$B$1:$T$65536,19,FALSE)</f>
        <v>811.71853097841313</v>
      </c>
      <c r="J48" s="38">
        <f>VLOOKUP($B48,'[1]тріал-хлоп.'!$B$1:$K$65536,10,FALSE)</f>
        <v>265.82589972316214</v>
      </c>
      <c r="K48" s="38">
        <f>VLOOKUP(B48,'[1]крос-хл.'!$B$1:$N$65536,13,FALSE)</f>
        <v>438.98305084745755</v>
      </c>
      <c r="L48" s="38">
        <f t="shared" si="0"/>
        <v>1516.5274815490329</v>
      </c>
      <c r="M48" s="46">
        <f t="shared" si="2"/>
        <v>45574</v>
      </c>
      <c r="N48" s="39">
        <f t="shared" si="3"/>
        <v>458.21312501165181</v>
      </c>
      <c r="O48" s="39"/>
      <c r="P48" s="40">
        <v>38</v>
      </c>
    </row>
    <row r="49" spans="1:16">
      <c r="A49" s="12">
        <v>39</v>
      </c>
      <c r="B49" s="12">
        <v>112</v>
      </c>
      <c r="C49" s="12" t="str">
        <f>VLOOKUP($B49,'[1]Іменні заявки'!$A$1:$I$65536,2,FALSE)</f>
        <v>Райлян Леонід Анатолійович</v>
      </c>
      <c r="D49" s="13" t="str">
        <f>VLOOKUP($B49,'[1]Іменні заявки'!$A$1:$I$65536,7,FALSE)</f>
        <v>ІІІ</v>
      </c>
      <c r="E49" s="36" t="str">
        <f>VLOOKUP($B49,'[1]Іменні заявки'!$A$1:$I$65536,4,FALSE)</f>
        <v>м.Чернівці</v>
      </c>
      <c r="F49" s="36" t="str">
        <f>VLOOKUP($B49,'[1]Іменні заявки'!$A$1:$I$65536,3,FALSE)</f>
        <v>ОЦТКЕУМ</v>
      </c>
      <c r="G49" s="40">
        <f>VLOOKUP($B49,'[1]Іменні заявки'!$A$1:$I$65536,5,FALSE)</f>
        <v>0</v>
      </c>
      <c r="H49" s="37" t="str">
        <f>VLOOKUP($B49,'[1]крос-хл.'!$B$1:$M$65536,11,FALSE)</f>
        <v>DS</v>
      </c>
      <c r="I49" s="38">
        <f>VLOOKUP($B49,'[1]фігурка-хлоп'!$B$1:$T$65536,19,FALSE)</f>
        <v>210.1205494813569</v>
      </c>
      <c r="J49" s="38">
        <f>VLOOKUP($B49,'[1]тріал-хлоп.'!$B$1:$K$65536,10,FALSE)</f>
        <v>142.20239926176563</v>
      </c>
      <c r="K49" s="41" t="s">
        <v>39</v>
      </c>
      <c r="L49" s="38" t="e">
        <f t="shared" si="0"/>
        <v>#VALUE!</v>
      </c>
      <c r="M49" s="46" t="e">
        <f t="shared" si="2"/>
        <v>#VALUE!</v>
      </c>
      <c r="N49" s="39" t="e">
        <f t="shared" si="3"/>
        <v>#VALUE!</v>
      </c>
      <c r="O49" s="39"/>
      <c r="P49" s="40">
        <v>39</v>
      </c>
    </row>
    <row r="50" spans="1:16">
      <c r="A50" s="12">
        <v>40</v>
      </c>
      <c r="B50" s="12">
        <v>113</v>
      </c>
      <c r="C50" s="12" t="str">
        <f>VLOOKUP($B50,'[1]Іменні заявки'!$A$1:$I$65536,2,FALSE)</f>
        <v>Гульчак Микола Романович</v>
      </c>
      <c r="D50" s="13" t="str">
        <f>VLOOKUP($B50,'[1]Іменні заявки'!$A$1:$I$65536,7,FALSE)</f>
        <v>ІІІ</v>
      </c>
      <c r="E50" s="36" t="str">
        <f>VLOOKUP($B50,'[1]Іменні заявки'!$A$1:$I$65536,4,FALSE)</f>
        <v>м.Чернівці</v>
      </c>
      <c r="F50" s="36" t="str">
        <f>VLOOKUP($B50,'[1]Іменні заявки'!$A$1:$I$65536,3,FALSE)</f>
        <v>ОЦТКЕУМ</v>
      </c>
      <c r="G50" s="40">
        <f>VLOOKUP($B50,'[1]Іменні заявки'!$A$1:$I$65536,5,FALSE)</f>
        <v>0</v>
      </c>
      <c r="H50" s="37" t="str">
        <f>VLOOKUP($B50,'[1]крос-хл.'!$B$1:$M$65536,11,FALSE)</f>
        <v>DS</v>
      </c>
      <c r="I50" s="41" t="s">
        <v>39</v>
      </c>
      <c r="J50" s="38">
        <f>VLOOKUP($B50,'[1]тріал-хлоп.'!$B$1:$K$65536,10,FALSE)</f>
        <v>195.93971085819751</v>
      </c>
      <c r="K50" s="41" t="s">
        <v>39</v>
      </c>
      <c r="L50" s="38" t="e">
        <f>J50+I50</f>
        <v>#VALUE!</v>
      </c>
      <c r="M50" s="46" t="e">
        <f t="shared" si="2"/>
        <v>#VALUE!</v>
      </c>
      <c r="N50" s="39" t="e">
        <f t="shared" si="3"/>
        <v>#VALUE!</v>
      </c>
      <c r="O50" s="39"/>
      <c r="P50" s="40">
        <v>40</v>
      </c>
    </row>
    <row r="51" spans="1:16">
      <c r="C51" s="17"/>
      <c r="F51" s="17"/>
    </row>
    <row r="52" spans="1:16" customFormat="1" ht="15">
      <c r="A52" t="s">
        <v>32</v>
      </c>
    </row>
    <row r="53" spans="1:16" customFormat="1" ht="15"/>
  </sheetData>
  <sheetCalcPr fullCalcOnLoad="1"/>
  <mergeCells count="3">
    <mergeCell ref="A1:R1"/>
    <mergeCell ref="A2:R2"/>
    <mergeCell ref="A3:R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Ралі</vt:lpstr>
      <vt:lpstr>Загал.</vt:lpstr>
      <vt:lpstr>дівчата</vt:lpstr>
      <vt:lpstr>хлопці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2015-05-17T17:49:56Z</dcterms:modified>
</cp:coreProperties>
</file>