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Ітог С-4" sheetId="1" r:id="rId1"/>
    <sheet name="Спринт" sheetId="2" r:id="rId2"/>
    <sheet name="Рятув.роб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<sst xmlns="http://schemas.openxmlformats.org/spreadsheetml/2006/main" count="112" uniqueCount="49">
  <si>
    <t>Департамент освіти і науки, молоді та спорту</t>
  </si>
  <si>
    <t>Чернівецький обласний центр туризму, краєзнавства та екскурсій учнівської молоді</t>
  </si>
  <si>
    <t>ПРОТОКОЛ № 3</t>
  </si>
  <si>
    <t>Змагання – Обласні змагання з водного туризму серед учнівської молоді</t>
  </si>
  <si>
    <t>Місце проведення – Чернівецька область, Вижницький район, м.Вижниця, пансіонат "Черемош"</t>
  </si>
  <si>
    <t>Терміни проведення змагань – з 25 по 30 червня 2012 року</t>
  </si>
  <si>
    <t>Вид програми –  комплекс</t>
  </si>
  <si>
    <t>Дата проведення - 20 квітня 2013 року.</t>
  </si>
  <si>
    <t>Ранг змагань</t>
  </si>
  <si>
    <t>Клас суден С-4</t>
  </si>
  <si>
    <t>ІІ розряд - 125%</t>
  </si>
  <si>
    <t>ІІІ розряд - 161%</t>
  </si>
  <si>
    <t>№ п/п</t>
  </si>
  <si>
    <t>№</t>
  </si>
  <si>
    <t xml:space="preserve">Призвіще учасників </t>
  </si>
  <si>
    <t xml:space="preserve">Розряд </t>
  </si>
  <si>
    <t>Область</t>
  </si>
  <si>
    <t>Команда</t>
  </si>
  <si>
    <t>Результат ралі</t>
  </si>
  <si>
    <t>Результат спринту</t>
  </si>
  <si>
    <t>Сума рез.</t>
  </si>
  <si>
    <t>Відносний результат</t>
  </si>
  <si>
    <t>Місце</t>
  </si>
  <si>
    <t>Виконаний розряд</t>
  </si>
  <si>
    <t>ІІ</t>
  </si>
  <si>
    <t>ІІІ</t>
  </si>
  <si>
    <t>Головний суддя                                              Княгницький М.І.</t>
  </si>
  <si>
    <t>Головний секретар                                      Іващенко І.В..</t>
  </si>
  <si>
    <t>ПРОТОКОЛ № 1</t>
  </si>
  <si>
    <t xml:space="preserve">Змагання – Обласні змагання з водного туризму серед учнівської молоді </t>
  </si>
  <si>
    <t>Терміни проведення змагань – з 19 по 21 квітня 2013 року</t>
  </si>
  <si>
    <t>Нагрудний номер</t>
  </si>
  <si>
    <t>Час старту</t>
  </si>
  <si>
    <t>Час фінішу</t>
  </si>
  <si>
    <t>Результат</t>
  </si>
  <si>
    <t>Результат в сек.</t>
  </si>
  <si>
    <t xml:space="preserve">відносний результат </t>
  </si>
  <si>
    <t xml:space="preserve">Місце </t>
  </si>
  <si>
    <t>Головний суддя _______________________Княгницький М.І.</t>
  </si>
  <si>
    <t>Головний секретар ________________________________Іващенко І.В.</t>
  </si>
  <si>
    <t xml:space="preserve">Вид програми –  дистанція "Спринт"   </t>
  </si>
  <si>
    <t>ПРОТОКОЛ № 2</t>
  </si>
  <si>
    <t xml:space="preserve">Змагання – Обласні змагання з водного туризму серед учнівської молоді. </t>
  </si>
  <si>
    <t xml:space="preserve">Вид програми –  дистанція "Спринт з рятувальними роботами"  </t>
  </si>
  <si>
    <t>Дата проведення -20 квітня 2013 року.</t>
  </si>
  <si>
    <t>№ з/п</t>
  </si>
  <si>
    <t>Час на дистанції</t>
  </si>
  <si>
    <t>Головний суддя ____________________________________Княгницький М.І.</t>
  </si>
  <si>
    <t>Головний секретар __________________________________Іващенко І.В.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</si>
</sst>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</numFmts>
  <fonts count="11">
    <font>
      <sz val="10"/>
      <name val="Arial"/>
      <family val="0"/>
    </font>
    <font>
      <sz val="14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17">
      <alignment/>
      <protection/>
    </xf>
    <xf numFmtId="0" fontId="5" fillId="0" borderId="0" xfId="0" applyFont="1" applyAlignment="1">
      <alignment/>
    </xf>
    <xf numFmtId="0" fontId="6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2" fillId="0" borderId="1" xfId="18" applyBorder="1">
      <alignment/>
      <protection/>
    </xf>
    <xf numFmtId="0" fontId="2" fillId="0" borderId="0" xfId="18">
      <alignment/>
      <protection/>
    </xf>
    <xf numFmtId="2" fontId="6" fillId="0" borderId="2" xfId="18" applyNumberFormat="1" applyFont="1" applyBorder="1" applyAlignment="1">
      <alignment horizontal="center" vertical="center" shrinkToFit="1"/>
      <protection/>
    </xf>
    <xf numFmtId="0" fontId="6" fillId="0" borderId="0" xfId="18" applyFont="1" applyAlignment="1">
      <alignment horizontal="right"/>
      <protection/>
    </xf>
    <xf numFmtId="2" fontId="6" fillId="0" borderId="0" xfId="18" applyNumberFormat="1" applyFont="1" applyAlignment="1">
      <alignment horizontal="left"/>
      <protection/>
    </xf>
    <xf numFmtId="0" fontId="2" fillId="0" borderId="0" xfId="18" applyBorder="1">
      <alignment/>
      <protection/>
    </xf>
    <xf numFmtId="0" fontId="7" fillId="0" borderId="0" xfId="18" applyFont="1">
      <alignment/>
      <protection/>
    </xf>
    <xf numFmtId="49" fontId="6" fillId="0" borderId="0" xfId="18" applyNumberFormat="1" applyFont="1">
      <alignment/>
      <protection/>
    </xf>
    <xf numFmtId="49" fontId="8" fillId="0" borderId="3" xfId="18" applyNumberFormat="1" applyFont="1" applyBorder="1" applyAlignment="1">
      <alignment horizontal="center" vertical="center" wrapText="1" shrinkToFit="1"/>
      <protection/>
    </xf>
    <xf numFmtId="49" fontId="9" fillId="0" borderId="3" xfId="18" applyNumberFormat="1" applyFont="1" applyBorder="1" applyAlignment="1">
      <alignment horizontal="center" vertical="center" wrapText="1" shrinkToFit="1"/>
      <protection/>
    </xf>
    <xf numFmtId="49" fontId="10" fillId="0" borderId="3" xfId="18" applyNumberFormat="1" applyFont="1" applyFill="1" applyBorder="1" applyAlignment="1">
      <alignment horizontal="center" vertical="center" wrapText="1" shrinkToFit="1"/>
      <protection/>
    </xf>
    <xf numFmtId="49" fontId="8" fillId="0" borderId="3" xfId="18" applyNumberFormat="1" applyFont="1" applyFill="1" applyBorder="1" applyAlignment="1">
      <alignment horizontal="center" vertical="center" wrapText="1" shrinkToFit="1"/>
      <protection/>
    </xf>
    <xf numFmtId="0" fontId="2" fillId="0" borderId="3" xfId="17" applyBorder="1" applyAlignment="1">
      <alignment horizontal="center" vertical="center"/>
      <protection/>
    </xf>
    <xf numFmtId="0" fontId="2" fillId="0" borderId="3" xfId="17" applyBorder="1">
      <alignment/>
      <protection/>
    </xf>
    <xf numFmtId="0" fontId="4" fillId="0" borderId="3" xfId="17" applyFont="1" applyBorder="1" applyAlignment="1">
      <alignment horizontal="center" vertical="center"/>
      <protection/>
    </xf>
    <xf numFmtId="0" fontId="2" fillId="0" borderId="3" xfId="17" applyFont="1" applyBorder="1">
      <alignment/>
      <protection/>
    </xf>
    <xf numFmtId="0" fontId="0" fillId="0" borderId="0" xfId="17" applyFont="1" applyAlignment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8" fillId="0" borderId="3" xfId="0" applyNumberFormat="1" applyFont="1" applyBorder="1" applyAlignment="1">
      <alignment horizontal="center" vertical="center" wrapText="1" shrinkToFit="1"/>
    </xf>
    <xf numFmtId="49" fontId="9" fillId="0" borderId="3" xfId="0" applyNumberFormat="1" applyFont="1" applyBorder="1" applyAlignment="1">
      <alignment horizontal="center" vertical="center" wrapText="1" shrinkToFit="1"/>
    </xf>
    <xf numFmtId="49" fontId="10" fillId="0" borderId="3" xfId="0" applyNumberFormat="1" applyFont="1" applyBorder="1" applyAlignment="1">
      <alignment horizontal="center" vertical="center" wrapText="1" shrinkToFit="1"/>
    </xf>
    <xf numFmtId="49" fontId="10" fillId="0" borderId="3" xfId="0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/>
    </xf>
    <xf numFmtId="0" fontId="4" fillId="0" borderId="0" xfId="18" applyFont="1" applyAlignment="1">
      <alignment/>
      <protection/>
    </xf>
    <xf numFmtId="180" fontId="2" fillId="0" borderId="0" xfId="18" applyNumberFormat="1">
      <alignment/>
      <protection/>
    </xf>
    <xf numFmtId="0" fontId="2" fillId="0" borderId="4" xfId="18" applyBorder="1">
      <alignment/>
      <protection/>
    </xf>
    <xf numFmtId="49" fontId="10" fillId="0" borderId="0" xfId="18" applyNumberFormat="1" applyFont="1" applyAlignment="1">
      <alignment horizontal="center" vertical="center" wrapText="1" shrinkToFit="1"/>
      <protection/>
    </xf>
    <xf numFmtId="49" fontId="8" fillId="0" borderId="5" xfId="18" applyNumberFormat="1" applyFont="1" applyBorder="1" applyAlignment="1">
      <alignment horizontal="center" vertical="center" wrapText="1" shrinkToFit="1"/>
      <protection/>
    </xf>
    <xf numFmtId="49" fontId="9" fillId="0" borderId="6" xfId="18" applyNumberFormat="1" applyFont="1" applyBorder="1" applyAlignment="1">
      <alignment horizontal="center" vertical="center" wrapText="1" shrinkToFit="1"/>
      <protection/>
    </xf>
    <xf numFmtId="49" fontId="10" fillId="0" borderId="7" xfId="18" applyNumberFormat="1" applyFont="1" applyBorder="1" applyAlignment="1">
      <alignment horizontal="center" vertical="center" wrapText="1" shrinkToFit="1"/>
      <protection/>
    </xf>
    <xf numFmtId="49" fontId="10" fillId="0" borderId="8" xfId="18" applyNumberFormat="1" applyFont="1" applyBorder="1" applyAlignment="1">
      <alignment horizontal="center" vertical="center" wrapText="1" shrinkToFit="1"/>
      <protection/>
    </xf>
    <xf numFmtId="49" fontId="8" fillId="0" borderId="6" xfId="18" applyNumberFormat="1" applyFont="1" applyBorder="1" applyAlignment="1">
      <alignment horizontal="center" vertical="center" wrapText="1" shrinkToFit="1"/>
      <protection/>
    </xf>
    <xf numFmtId="49" fontId="10" fillId="0" borderId="6" xfId="18" applyNumberFormat="1" applyFont="1" applyBorder="1" applyAlignment="1">
      <alignment horizontal="center" vertical="center" wrapText="1" shrinkToFit="1"/>
      <protection/>
    </xf>
    <xf numFmtId="49" fontId="10" fillId="0" borderId="5" xfId="18" applyNumberFormat="1" applyFont="1" applyBorder="1" applyAlignment="1">
      <alignment horizontal="center" vertical="center" wrapText="1" shrinkToFit="1"/>
      <protection/>
    </xf>
    <xf numFmtId="49" fontId="10" fillId="0" borderId="6" xfId="18" applyNumberFormat="1" applyFont="1" applyFill="1" applyBorder="1" applyAlignment="1">
      <alignment horizontal="center" vertical="center" wrapText="1" shrinkToFit="1"/>
      <protection/>
    </xf>
    <xf numFmtId="0" fontId="2" fillId="0" borderId="9" xfId="18" applyBorder="1">
      <alignment/>
      <protection/>
    </xf>
    <xf numFmtId="0" fontId="2" fillId="0" borderId="10" xfId="18" applyBorder="1">
      <alignment/>
      <protection/>
    </xf>
    <xf numFmtId="0" fontId="2" fillId="0" borderId="11" xfId="18" applyBorder="1">
      <alignment/>
      <protection/>
    </xf>
    <xf numFmtId="0" fontId="2" fillId="0" borderId="12" xfId="18" applyBorder="1">
      <alignment/>
      <protection/>
    </xf>
    <xf numFmtId="0" fontId="2" fillId="0" borderId="13" xfId="18" applyBorder="1">
      <alignment/>
      <protection/>
    </xf>
    <xf numFmtId="0" fontId="2" fillId="0" borderId="14" xfId="18" applyBorder="1">
      <alignment/>
      <protection/>
    </xf>
    <xf numFmtId="0" fontId="2" fillId="0" borderId="15" xfId="18" applyBorder="1">
      <alignment/>
      <protection/>
    </xf>
    <xf numFmtId="0" fontId="0" fillId="0" borderId="0" xfId="17" applyFont="1" applyAlignment="1">
      <alignment horizontal="center"/>
      <protection/>
    </xf>
    <xf numFmtId="2" fontId="2" fillId="0" borderId="3" xfId="17" applyNumberFormat="1" applyFont="1" applyBorder="1" applyAlignment="1">
      <alignment horizontal="center" vertical="center"/>
      <protection/>
    </xf>
    <xf numFmtId="2" fontId="2" fillId="0" borderId="3" xfId="17" applyNumberFormat="1" applyBorder="1" applyAlignment="1">
      <alignment horizontal="center" vertical="center"/>
      <protection/>
    </xf>
    <xf numFmtId="0" fontId="2" fillId="0" borderId="3" xfId="17" applyBorder="1" applyAlignment="1">
      <alignment horizontal="center" vertical="center"/>
      <protection/>
    </xf>
    <xf numFmtId="0" fontId="2" fillId="0" borderId="3" xfId="17" applyBorder="1" applyAlignment="1">
      <alignment horizontal="center" vertical="center" shrinkToFit="1"/>
      <protection/>
    </xf>
    <xf numFmtId="0" fontId="2" fillId="0" borderId="3" xfId="17" applyFont="1" applyBorder="1" applyAlignment="1">
      <alignment horizontal="center" vertical="center"/>
      <protection/>
    </xf>
    <xf numFmtId="49" fontId="1" fillId="0" borderId="0" xfId="18" applyNumberFormat="1" applyFont="1" applyAlignment="1">
      <alignment horizontal="center" vertical="center"/>
      <protection/>
    </xf>
    <xf numFmtId="49" fontId="3" fillId="0" borderId="0" xfId="18" applyNumberFormat="1" applyFont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0" fillId="0" borderId="0" xfId="0" applyAlignment="1">
      <alignment horizontal="center" vertical="center"/>
    </xf>
    <xf numFmtId="1" fontId="0" fillId="0" borderId="3" xfId="0" applyNumberFormat="1" applyBorder="1" applyAlignment="1">
      <alignment horizontal="center" vertical="center" shrinkToFit="1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shrinkToFit="1"/>
    </xf>
    <xf numFmtId="18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8" applyFont="1" applyAlignment="1">
      <alignment horizontal="center"/>
      <protection/>
    </xf>
    <xf numFmtId="1" fontId="2" fillId="0" borderId="10" xfId="18" applyNumberFormat="1" applyBorder="1" applyAlignment="1">
      <alignment horizontal="center" vertical="center" shrinkToFit="1"/>
      <protection/>
    </xf>
    <xf numFmtId="1" fontId="2" fillId="0" borderId="12" xfId="18" applyNumberFormat="1" applyBorder="1" applyAlignment="1">
      <alignment horizontal="center" vertical="center" shrinkToFit="1"/>
      <protection/>
    </xf>
    <xf numFmtId="1" fontId="2" fillId="0" borderId="14" xfId="18" applyNumberFormat="1" applyBorder="1" applyAlignment="1">
      <alignment horizontal="center" vertical="center" shrinkToFit="1"/>
      <protection/>
    </xf>
    <xf numFmtId="2" fontId="2" fillId="0" borderId="10" xfId="18" applyNumberFormat="1" applyBorder="1" applyAlignment="1">
      <alignment horizontal="center" vertical="center"/>
      <protection/>
    </xf>
    <xf numFmtId="2" fontId="2" fillId="0" borderId="12" xfId="18" applyNumberFormat="1" applyBorder="1" applyAlignment="1">
      <alignment horizontal="center" vertical="center"/>
      <protection/>
    </xf>
    <xf numFmtId="2" fontId="2" fillId="0" borderId="14" xfId="18" applyNumberFormat="1" applyBorder="1" applyAlignment="1">
      <alignment horizontal="center" vertical="center"/>
      <protection/>
    </xf>
    <xf numFmtId="1" fontId="2" fillId="0" borderId="10" xfId="18" applyNumberFormat="1" applyBorder="1" applyAlignment="1">
      <alignment horizontal="center" vertical="center"/>
      <protection/>
    </xf>
    <xf numFmtId="1" fontId="2" fillId="0" borderId="12" xfId="18" applyNumberFormat="1" applyBorder="1" applyAlignment="1">
      <alignment horizontal="center" vertical="center"/>
      <protection/>
    </xf>
    <xf numFmtId="1" fontId="2" fillId="0" borderId="14" xfId="18" applyNumberFormat="1" applyBorder="1" applyAlignment="1">
      <alignment horizontal="center" vertical="center"/>
      <protection/>
    </xf>
    <xf numFmtId="0" fontId="2" fillId="0" borderId="15" xfId="18" applyNumberFormat="1" applyBorder="1" applyAlignment="1">
      <alignment horizontal="center" vertical="center" shrinkToFit="1"/>
      <protection/>
    </xf>
    <xf numFmtId="0" fontId="2" fillId="0" borderId="12" xfId="18" applyNumberFormat="1" applyBorder="1" applyAlignment="1">
      <alignment horizontal="center" vertical="center" shrinkToFit="1"/>
      <protection/>
    </xf>
    <xf numFmtId="0" fontId="2" fillId="0" borderId="14" xfId="18" applyNumberFormat="1" applyBorder="1" applyAlignment="1">
      <alignment horizontal="center" vertical="center" shrinkToFit="1"/>
      <protection/>
    </xf>
    <xf numFmtId="0" fontId="2" fillId="0" borderId="16" xfId="18" applyNumberFormat="1" applyBorder="1" applyAlignment="1">
      <alignment horizontal="center" vertical="center" shrinkToFit="1"/>
      <protection/>
    </xf>
    <xf numFmtId="1" fontId="2" fillId="0" borderId="15" xfId="18" applyNumberFormat="1" applyBorder="1" applyAlignment="1">
      <alignment horizontal="center" vertical="center"/>
      <protection/>
    </xf>
    <xf numFmtId="180" fontId="2" fillId="0" borderId="10" xfId="18" applyNumberFormat="1" applyBorder="1" applyAlignment="1">
      <alignment horizontal="center" vertical="center"/>
      <protection/>
    </xf>
    <xf numFmtId="180" fontId="2" fillId="0" borderId="12" xfId="18" applyNumberFormat="1" applyBorder="1" applyAlignment="1">
      <alignment horizontal="center" vertical="center"/>
      <protection/>
    </xf>
    <xf numFmtId="180" fontId="2" fillId="0" borderId="14" xfId="18" applyNumberFormat="1" applyBorder="1" applyAlignment="1">
      <alignment horizontal="center" vertical="center"/>
      <protection/>
    </xf>
    <xf numFmtId="180" fontId="2" fillId="0" borderId="15" xfId="18" applyNumberFormat="1" applyBorder="1" applyAlignment="1">
      <alignment horizontal="center" vertical="center"/>
      <protection/>
    </xf>
    <xf numFmtId="180" fontId="2" fillId="0" borderId="16" xfId="18" applyNumberFormat="1" applyBorder="1" applyAlignment="1">
      <alignment horizontal="center" vertical="center"/>
      <protection/>
    </xf>
    <xf numFmtId="1" fontId="2" fillId="0" borderId="16" xfId="18" applyNumberFormat="1" applyBorder="1" applyAlignment="1">
      <alignment horizontal="center" vertical="center"/>
      <protection/>
    </xf>
    <xf numFmtId="0" fontId="2" fillId="0" borderId="10" xfId="18" applyNumberFormat="1" applyBorder="1" applyAlignment="1">
      <alignment horizontal="center" vertical="center" shrinkToFit="1"/>
      <protection/>
    </xf>
  </cellXfs>
  <cellStyles count="8">
    <cellStyle name="Normal" xfId="0"/>
    <cellStyle name="Currency" xfId="15"/>
    <cellStyle name="Currency [0]" xfId="16"/>
    <cellStyle name="Обычный_Книга2" xfId="17"/>
    <cellStyle name="Обычный_Книга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ater-obl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-4 розряд"/>
      <sheetName val="С-4 итог"/>
      <sheetName val="Спринт С-;"/>
      <sheetName val="Ралі с4"/>
      <sheetName val="Іменні заявки"/>
      <sheetName val="команда загал"/>
    </sheetNames>
    <sheetDataSet>
      <sheetData sheetId="2">
        <row r="1">
          <cell r="B1" t="str">
            <v>Департамент освіти і науки, молоді та спорту</v>
          </cell>
        </row>
        <row r="2">
          <cell r="B2" t="str">
            <v>Чернівецький обласний центр туризму, краєзнавства та екскурсій учнівської молоді</v>
          </cell>
        </row>
        <row r="3">
          <cell r="B3" t="str">
            <v>ПРОТОКОЛ № 2</v>
          </cell>
        </row>
        <row r="4">
          <cell r="B4" t="str">
            <v>Змагання – Обласні змагання з водного туризму серед учнівської молоді. </v>
          </cell>
        </row>
        <row r="5">
          <cell r="B5" t="str">
            <v>Місце проведення – Чернівецька область, Вижницький район, м.Вижниця, пансіонат "Черемош"</v>
          </cell>
        </row>
        <row r="6">
          <cell r="B6" t="str">
            <v>Терміни проведення змагань – з 19 по 21 квітня 2013 року</v>
          </cell>
        </row>
        <row r="7">
          <cell r="B7" t="str">
            <v>Вид програми –  дистанція "Спринт з рятувальними роботами"  </v>
          </cell>
        </row>
        <row r="8">
          <cell r="B8" t="str">
            <v>Дата проведення -20 квітня 2013 року.</v>
          </cell>
        </row>
        <row r="9">
          <cell r="C9" t="str">
            <v>Клас суден С-4</v>
          </cell>
        </row>
        <row r="11">
          <cell r="B11" t="str">
            <v>№</v>
          </cell>
          <cell r="C11" t="str">
            <v>Призвіще учасників </v>
          </cell>
          <cell r="D11" t="str">
            <v>Команда</v>
          </cell>
          <cell r="E11" t="str">
            <v>Область</v>
          </cell>
          <cell r="F11" t="str">
            <v>Нагрудний номер</v>
          </cell>
          <cell r="G11" t="str">
            <v>Час старту</v>
          </cell>
          <cell r="H11" t="str">
            <v>Час фінішу</v>
          </cell>
          <cell r="I11" t="str">
            <v>Час на дистанції</v>
          </cell>
          <cell r="J11" t="str">
            <v>Результат в сек.</v>
          </cell>
          <cell r="K11" t="str">
            <v>Відносний результат</v>
          </cell>
          <cell r="L11" t="str">
            <v>Місце </v>
          </cell>
        </row>
        <row r="12">
          <cell r="B12">
            <v>71</v>
          </cell>
          <cell r="C12" t="str">
            <v>Садагурський Іван</v>
          </cell>
          <cell r="D12" t="str">
            <v>Глибоцький ЦТКСЕУМ</v>
          </cell>
          <cell r="E12" t="str">
            <v>Глибоцький район</v>
          </cell>
          <cell r="F12">
            <v>0</v>
          </cell>
          <cell r="G12">
            <v>0.04722222222222222</v>
          </cell>
          <cell r="H12">
            <v>0.04920138888888889</v>
          </cell>
          <cell r="I12">
            <v>0.0019791666666666707</v>
          </cell>
          <cell r="J12">
            <v>171</v>
          </cell>
          <cell r="K12">
            <v>100</v>
          </cell>
          <cell r="L12">
            <v>1</v>
          </cell>
        </row>
        <row r="13">
          <cell r="B13">
            <v>72</v>
          </cell>
          <cell r="C13" t="str">
            <v>Зеленівський Антон</v>
          </cell>
        </row>
        <row r="14">
          <cell r="B14">
            <v>74</v>
          </cell>
          <cell r="C14" t="str">
            <v>Голунга Костянтин</v>
          </cell>
        </row>
        <row r="15">
          <cell r="B15">
            <v>75</v>
          </cell>
          <cell r="C15" t="str">
            <v>Патраш Артур</v>
          </cell>
        </row>
        <row r="16">
          <cell r="B16">
            <v>91</v>
          </cell>
          <cell r="C16" t="str">
            <v>Паладюк Олег</v>
          </cell>
          <cell r="D16" t="str">
            <v>Глибоцький район</v>
          </cell>
          <cell r="E16" t="str">
            <v>Глибоцький район</v>
          </cell>
          <cell r="F16">
            <v>0</v>
          </cell>
          <cell r="G16">
            <v>0.03888888888888889</v>
          </cell>
          <cell r="H16">
            <v>0.04086805555555555</v>
          </cell>
          <cell r="I16">
            <v>0.001979166666666664</v>
          </cell>
          <cell r="J16">
            <v>171</v>
          </cell>
          <cell r="K16">
            <v>100</v>
          </cell>
          <cell r="L16">
            <v>2</v>
          </cell>
        </row>
        <row r="17">
          <cell r="B17">
            <v>93</v>
          </cell>
          <cell r="C17" t="str">
            <v>Лупуляк Олександр</v>
          </cell>
        </row>
        <row r="18">
          <cell r="B18">
            <v>92</v>
          </cell>
          <cell r="C18" t="str">
            <v>Кольцюк Максим</v>
          </cell>
        </row>
        <row r="19">
          <cell r="B19">
            <v>94</v>
          </cell>
          <cell r="C19" t="str">
            <v>Шород Михайло</v>
          </cell>
        </row>
        <row r="20">
          <cell r="B20">
            <v>143</v>
          </cell>
          <cell r="C20" t="str">
            <v>Генкул Вадим</v>
          </cell>
          <cell r="D20" t="str">
            <v>Путильський район</v>
          </cell>
          <cell r="E20" t="str">
            <v>Путильський район</v>
          </cell>
          <cell r="F20">
            <v>0</v>
          </cell>
          <cell r="G20">
            <v>0.05277777777777778</v>
          </cell>
          <cell r="H20">
            <v>0.05479166666666666</v>
          </cell>
          <cell r="I20">
            <v>0.0020138888888888845</v>
          </cell>
          <cell r="J20">
            <v>174</v>
          </cell>
          <cell r="K20">
            <v>101.75438596491229</v>
          </cell>
          <cell r="L20">
            <v>3</v>
          </cell>
        </row>
        <row r="21">
          <cell r="B21">
            <v>144</v>
          </cell>
          <cell r="C21" t="str">
            <v>Ковбиш Олександр</v>
          </cell>
        </row>
        <row r="22">
          <cell r="B22">
            <v>145</v>
          </cell>
          <cell r="C22" t="str">
            <v>Михайлюк Любомир</v>
          </cell>
        </row>
        <row r="23">
          <cell r="B23">
            <v>141</v>
          </cell>
          <cell r="C23" t="str">
            <v>Терин Денис</v>
          </cell>
        </row>
        <row r="24">
          <cell r="B24">
            <v>31</v>
          </cell>
          <cell r="C24" t="str">
            <v>Кіріл Вадим</v>
          </cell>
          <cell r="D24" t="str">
            <v>Новоселицький РЦСТКЕУМ</v>
          </cell>
          <cell r="E24" t="str">
            <v>Новоселицький райцон</v>
          </cell>
          <cell r="F24">
            <v>0</v>
          </cell>
          <cell r="G24">
            <v>0.02291666666666667</v>
          </cell>
          <cell r="H24">
            <v>0.025104166666666664</v>
          </cell>
          <cell r="I24">
            <v>0.002187499999999995</v>
          </cell>
          <cell r="J24">
            <v>189</v>
          </cell>
          <cell r="K24">
            <v>110.5263157894737</v>
          </cell>
          <cell r="L24">
            <v>4</v>
          </cell>
        </row>
        <row r="25">
          <cell r="B25">
            <v>32</v>
          </cell>
          <cell r="C25" t="str">
            <v>Агапій Вадим</v>
          </cell>
        </row>
        <row r="26">
          <cell r="B26">
            <v>33</v>
          </cell>
          <cell r="C26" t="str">
            <v>Паскар Вадим</v>
          </cell>
        </row>
        <row r="27">
          <cell r="B27">
            <v>35</v>
          </cell>
          <cell r="C27" t="str">
            <v>Роман Флорін</v>
          </cell>
        </row>
        <row r="28">
          <cell r="B28">
            <v>11</v>
          </cell>
          <cell r="C28" t="str">
            <v>Мудрий Ярослав</v>
          </cell>
          <cell r="D28" t="str">
            <v>ОЦТКЕУМ</v>
          </cell>
          <cell r="E28" t="str">
            <v>Чернівці</v>
          </cell>
          <cell r="F28">
            <v>0</v>
          </cell>
          <cell r="G28">
            <v>0.05</v>
          </cell>
          <cell r="H28">
            <v>0.052256944444444446</v>
          </cell>
          <cell r="I28">
            <v>0.0022569444444444434</v>
          </cell>
          <cell r="J28">
            <v>195</v>
          </cell>
          <cell r="K28">
            <v>114.03508771929825</v>
          </cell>
          <cell r="L28">
            <v>5</v>
          </cell>
        </row>
        <row r="29">
          <cell r="B29">
            <v>12</v>
          </cell>
          <cell r="C29" t="str">
            <v>Коржевий Іван</v>
          </cell>
        </row>
        <row r="30">
          <cell r="B30">
            <v>13</v>
          </cell>
          <cell r="C30" t="str">
            <v>Лещук Олександр</v>
          </cell>
        </row>
        <row r="31">
          <cell r="B31">
            <v>14</v>
          </cell>
          <cell r="C31" t="str">
            <v>Заярнюк Владислав</v>
          </cell>
        </row>
        <row r="32">
          <cell r="B32">
            <v>23</v>
          </cell>
          <cell r="C32" t="str">
            <v>Мандалак Васілій</v>
          </cell>
          <cell r="D32" t="str">
            <v>Новоселицький район</v>
          </cell>
          <cell r="E32" t="str">
            <v>Новоселицький район</v>
          </cell>
          <cell r="F32">
            <v>0</v>
          </cell>
          <cell r="G32">
            <v>0.04513888888888889</v>
          </cell>
          <cell r="H32">
            <v>0.047442129629629626</v>
          </cell>
          <cell r="I32">
            <v>0.0023032407407407376</v>
          </cell>
          <cell r="J32">
            <v>199</v>
          </cell>
          <cell r="K32">
            <v>116.37426900584795</v>
          </cell>
          <cell r="L32">
            <v>6</v>
          </cell>
        </row>
        <row r="33">
          <cell r="B33">
            <v>24</v>
          </cell>
          <cell r="C33" t="str">
            <v>Штефанеса Дмитро</v>
          </cell>
        </row>
        <row r="34">
          <cell r="B34">
            <v>22</v>
          </cell>
          <cell r="C34" t="str">
            <v>Гульпе Олексій</v>
          </cell>
        </row>
        <row r="35">
          <cell r="B35">
            <v>21</v>
          </cell>
          <cell r="C35" t="str">
            <v>Урсой Олег</v>
          </cell>
        </row>
        <row r="36">
          <cell r="B36">
            <v>41</v>
          </cell>
          <cell r="C36" t="str">
            <v>Вєтров Андрій</v>
          </cell>
          <cell r="D36" t="str">
            <v>Сторожинецький район</v>
          </cell>
          <cell r="E36" t="str">
            <v>Сторожинецький район</v>
          </cell>
          <cell r="F36">
            <v>0</v>
          </cell>
          <cell r="G36">
            <v>0.036111111111111115</v>
          </cell>
          <cell r="H36">
            <v>0.038483796296296294</v>
          </cell>
          <cell r="I36">
            <v>0.002372685185185179</v>
          </cell>
          <cell r="J36">
            <v>205</v>
          </cell>
          <cell r="K36">
            <v>119.88304093567253</v>
          </cell>
          <cell r="L36">
            <v>7</v>
          </cell>
        </row>
        <row r="37">
          <cell r="B37">
            <v>42</v>
          </cell>
          <cell r="C37" t="str">
            <v>Гресько Дмитро</v>
          </cell>
        </row>
        <row r="38">
          <cell r="B38">
            <v>44</v>
          </cell>
          <cell r="C38" t="str">
            <v>Угрін Олег</v>
          </cell>
        </row>
        <row r="39">
          <cell r="B39">
            <v>45</v>
          </cell>
          <cell r="C39" t="str">
            <v>Червоняк Максим</v>
          </cell>
        </row>
        <row r="40">
          <cell r="B40">
            <v>81</v>
          </cell>
          <cell r="C40" t="str">
            <v>Голован Олександр</v>
          </cell>
          <cell r="D40" t="str">
            <v>Кельменецького району</v>
          </cell>
          <cell r="E40" t="str">
            <v>Кельменецького району</v>
          </cell>
          <cell r="F40">
            <v>0</v>
          </cell>
          <cell r="G40">
            <v>0.041666666666666664</v>
          </cell>
          <cell r="H40">
            <v>0.044097222222222225</v>
          </cell>
          <cell r="I40">
            <v>0.002430555555555561</v>
          </cell>
          <cell r="J40">
            <v>210</v>
          </cell>
          <cell r="K40">
            <v>122.80701754385966</v>
          </cell>
          <cell r="L40">
            <v>8</v>
          </cell>
        </row>
        <row r="41">
          <cell r="B41">
            <v>82</v>
          </cell>
          <cell r="C41" t="str">
            <v>Семенюк Артем</v>
          </cell>
        </row>
        <row r="42">
          <cell r="B42">
            <v>83</v>
          </cell>
          <cell r="C42" t="str">
            <v>Саїдов Володимир</v>
          </cell>
        </row>
        <row r="43">
          <cell r="B43">
            <v>84</v>
          </cell>
          <cell r="C43" t="str">
            <v>Глушко Богдан</v>
          </cell>
        </row>
        <row r="44">
          <cell r="B44">
            <v>61</v>
          </cell>
          <cell r="C44" t="str">
            <v>Лютак Дмитро</v>
          </cell>
          <cell r="D44" t="str">
            <v>м.Чернівці</v>
          </cell>
          <cell r="E44" t="str">
            <v>м.Чернівці</v>
          </cell>
          <cell r="F44">
            <v>0</v>
          </cell>
          <cell r="G44">
            <v>0.03194444444444445</v>
          </cell>
          <cell r="H44">
            <v>0.034618055555555555</v>
          </cell>
          <cell r="I44">
            <v>0.0026736111111111058</v>
          </cell>
          <cell r="J44">
            <v>231</v>
          </cell>
          <cell r="K44">
            <v>135.08771929824562</v>
          </cell>
          <cell r="L44">
            <v>9</v>
          </cell>
        </row>
        <row r="45">
          <cell r="B45">
            <v>62</v>
          </cell>
          <cell r="C45" t="str">
            <v>Сизоненко Віктор</v>
          </cell>
        </row>
        <row r="46">
          <cell r="B46">
            <v>63</v>
          </cell>
          <cell r="C46" t="str">
            <v>.Тітов Андрій</v>
          </cell>
        </row>
        <row r="47">
          <cell r="B47">
            <v>64</v>
          </cell>
          <cell r="C47" t="str">
            <v>Лотоцька Євгенія</v>
          </cell>
        </row>
        <row r="48">
          <cell r="B48">
            <v>135</v>
          </cell>
          <cell r="C48" t="str">
            <v>Грищук Володимир</v>
          </cell>
          <cell r="D48" t="str">
            <v>Сокирянський район</v>
          </cell>
          <cell r="E48" t="str">
            <v>Сокирянський район</v>
          </cell>
          <cell r="F48">
            <v>0</v>
          </cell>
          <cell r="G48">
            <v>0.027083333333333334</v>
          </cell>
          <cell r="H48">
            <v>0.030300925925925926</v>
          </cell>
          <cell r="I48">
            <v>0.0032175925925925913</v>
          </cell>
          <cell r="J48">
            <v>278</v>
          </cell>
          <cell r="K48">
            <v>162.5730994152047</v>
          </cell>
          <cell r="L48">
            <v>10</v>
          </cell>
        </row>
        <row r="49">
          <cell r="B49">
            <v>132</v>
          </cell>
          <cell r="C49" t="str">
            <v>Долинський Іван</v>
          </cell>
        </row>
        <row r="50">
          <cell r="B50">
            <v>134</v>
          </cell>
          <cell r="C50" t="str">
            <v>Рудь Олег</v>
          </cell>
        </row>
        <row r="51">
          <cell r="B51">
            <v>131</v>
          </cell>
          <cell r="C51" t="str">
            <v>Стефанко Станіслав</v>
          </cell>
        </row>
      </sheetData>
      <sheetData sheetId="3">
        <row r="1">
          <cell r="B1" t="str">
            <v>Департамент освіти і науки, молоді та спорту</v>
          </cell>
        </row>
        <row r="2">
          <cell r="B2" t="str">
            <v>Чернівецький обласний центр туризму, краєзнавства та екскурсій учнівської молоді</v>
          </cell>
        </row>
        <row r="3">
          <cell r="B3" t="str">
            <v>ПРОТОКОЛ № 1</v>
          </cell>
        </row>
        <row r="4">
          <cell r="B4" t="str">
            <v>Змагання – Обласні змагання з водного туризму серед учнівської молоді </v>
          </cell>
        </row>
        <row r="5">
          <cell r="B5" t="str">
            <v>Місце проведення – Чернівецька область, Вижницький район, м.Вижниця, пансіонат "Черемош"</v>
          </cell>
        </row>
        <row r="6">
          <cell r="B6" t="str">
            <v>Терміни проведення змагань – з 19 по 21 квітня 2013 року</v>
          </cell>
        </row>
        <row r="7">
          <cell r="B7" t="str">
            <v>Вид програми –  дистанція "Ралі"   </v>
          </cell>
        </row>
        <row r="8">
          <cell r="B8" t="str">
            <v>Дата проведення - 20 квітня 2013 року.</v>
          </cell>
        </row>
        <row r="9">
          <cell r="C9" t="str">
            <v>Клас суден С-4</v>
          </cell>
        </row>
        <row r="11">
          <cell r="B11" t="str">
            <v>№</v>
          </cell>
          <cell r="C11" t="str">
            <v>Призвіще учасників </v>
          </cell>
          <cell r="D11" t="str">
            <v>Команда</v>
          </cell>
          <cell r="E11" t="str">
            <v>Область</v>
          </cell>
          <cell r="F11" t="str">
            <v>Нагрудний номер</v>
          </cell>
          <cell r="G11" t="str">
            <v>Час старту</v>
          </cell>
          <cell r="H11" t="str">
            <v>Час фінішу</v>
          </cell>
          <cell r="I11" t="str">
            <v>Результат</v>
          </cell>
          <cell r="J11" t="str">
            <v>Результат в сек.</v>
          </cell>
          <cell r="K11" t="str">
            <v>відносний результат </v>
          </cell>
          <cell r="L11" t="str">
            <v>Місце </v>
          </cell>
        </row>
        <row r="12">
          <cell r="B12">
            <v>31</v>
          </cell>
          <cell r="C12" t="str">
            <v>Кіріл Вадим</v>
          </cell>
          <cell r="D12" t="str">
            <v>Новоселицький РЦСТКЕУМ</v>
          </cell>
          <cell r="E12" t="str">
            <v>Новоселицький райцон</v>
          </cell>
          <cell r="F12">
            <v>0</v>
          </cell>
          <cell r="G12">
            <v>0.034722222222222224</v>
          </cell>
          <cell r="H12">
            <v>0.03711805555555556</v>
          </cell>
          <cell r="I12">
            <v>0.002395833333333333</v>
          </cell>
          <cell r="J12">
            <v>207</v>
          </cell>
          <cell r="K12">
            <v>100</v>
          </cell>
          <cell r="L12">
            <v>1</v>
          </cell>
        </row>
        <row r="13">
          <cell r="B13">
            <v>32</v>
          </cell>
          <cell r="C13" t="str">
            <v>Агапій Вадим</v>
          </cell>
        </row>
        <row r="14">
          <cell r="B14">
            <v>33</v>
          </cell>
          <cell r="C14" t="str">
            <v>Паскар Вадим</v>
          </cell>
        </row>
        <row r="15">
          <cell r="B15">
            <v>35</v>
          </cell>
          <cell r="C15" t="str">
            <v>Роман Флорін</v>
          </cell>
        </row>
        <row r="16">
          <cell r="B16">
            <v>23</v>
          </cell>
          <cell r="C16" t="str">
            <v>Мандалак Васілій</v>
          </cell>
          <cell r="D16" t="str">
            <v>Новоселицький район</v>
          </cell>
          <cell r="E16" t="str">
            <v>Новоселицький район</v>
          </cell>
          <cell r="F16">
            <v>0</v>
          </cell>
          <cell r="G16">
            <v>0.024305555555555556</v>
          </cell>
          <cell r="H16">
            <v>0.02670138888888889</v>
          </cell>
          <cell r="I16">
            <v>0.002395833333333333</v>
          </cell>
          <cell r="J16">
            <v>207</v>
          </cell>
          <cell r="K16">
            <v>100</v>
          </cell>
          <cell r="L16">
            <v>2</v>
          </cell>
        </row>
        <row r="17">
          <cell r="B17">
            <v>24</v>
          </cell>
          <cell r="C17" t="str">
            <v>Штефанеса Дмитро</v>
          </cell>
        </row>
        <row r="18">
          <cell r="B18">
            <v>22</v>
          </cell>
          <cell r="C18" t="str">
            <v>Гульпе Олексій</v>
          </cell>
        </row>
        <row r="19">
          <cell r="B19">
            <v>21</v>
          </cell>
          <cell r="C19" t="str">
            <v>Урсой Олег</v>
          </cell>
        </row>
        <row r="20">
          <cell r="B20">
            <v>91</v>
          </cell>
          <cell r="C20" t="str">
            <v>Паладюк Олег</v>
          </cell>
          <cell r="D20" t="str">
            <v>Глибоцький район</v>
          </cell>
          <cell r="E20" t="str">
            <v>Глибоцький район</v>
          </cell>
          <cell r="F20">
            <v>0</v>
          </cell>
          <cell r="G20">
            <v>0.029861111111111113</v>
          </cell>
          <cell r="H20">
            <v>0.03229166666666667</v>
          </cell>
          <cell r="I20">
            <v>0.0024305555555555573</v>
          </cell>
          <cell r="J20">
            <v>210</v>
          </cell>
          <cell r="K20">
            <v>101.44927536231884</v>
          </cell>
          <cell r="L20">
            <v>3</v>
          </cell>
        </row>
        <row r="21">
          <cell r="B21">
            <v>93</v>
          </cell>
          <cell r="C21" t="str">
            <v>Лупуляк Олександр</v>
          </cell>
        </row>
        <row r="22">
          <cell r="B22">
            <v>92</v>
          </cell>
          <cell r="C22" t="str">
            <v>Кольцюк Максим</v>
          </cell>
        </row>
        <row r="23">
          <cell r="B23">
            <v>94</v>
          </cell>
          <cell r="C23" t="str">
            <v>Шород Михайло</v>
          </cell>
        </row>
        <row r="24">
          <cell r="B24">
            <v>41</v>
          </cell>
          <cell r="C24" t="str">
            <v>Вєтров Андрій</v>
          </cell>
          <cell r="D24" t="str">
            <v>Сторожинецький район</v>
          </cell>
          <cell r="E24" t="str">
            <v>Сторожинецький район</v>
          </cell>
          <cell r="F24">
            <v>0</v>
          </cell>
          <cell r="G24">
            <v>0.02847222222222222</v>
          </cell>
          <cell r="H24">
            <v>0.030972222222222224</v>
          </cell>
          <cell r="I24">
            <v>0.0025000000000000022</v>
          </cell>
          <cell r="J24">
            <v>216</v>
          </cell>
          <cell r="K24">
            <v>104.34782608695652</v>
          </cell>
          <cell r="L24">
            <v>4</v>
          </cell>
        </row>
        <row r="25">
          <cell r="B25">
            <v>42</v>
          </cell>
          <cell r="C25" t="str">
            <v>Гресько Дмитро</v>
          </cell>
        </row>
        <row r="26">
          <cell r="B26">
            <v>44</v>
          </cell>
          <cell r="C26" t="str">
            <v>Угрін Олег</v>
          </cell>
        </row>
        <row r="27">
          <cell r="B27">
            <v>45</v>
          </cell>
          <cell r="C27" t="str">
            <v>Червоняк Максим</v>
          </cell>
        </row>
        <row r="28">
          <cell r="B28">
            <v>71</v>
          </cell>
          <cell r="C28" t="str">
            <v>Садагурський Іван</v>
          </cell>
          <cell r="D28" t="str">
            <v>Глибоцький ЦТКСЕУМ</v>
          </cell>
          <cell r="E28" t="str">
            <v>Глибоцький район</v>
          </cell>
          <cell r="F28">
            <v>0</v>
          </cell>
          <cell r="G28">
            <v>0.036111111111111115</v>
          </cell>
          <cell r="H28">
            <v>0.03864583333333333</v>
          </cell>
          <cell r="I28">
            <v>0.002534722222222216</v>
          </cell>
          <cell r="J28">
            <v>219</v>
          </cell>
          <cell r="K28">
            <v>105.79710144927536</v>
          </cell>
          <cell r="L28">
            <v>5</v>
          </cell>
        </row>
        <row r="29">
          <cell r="B29">
            <v>72</v>
          </cell>
          <cell r="C29" t="str">
            <v>Зеленівський Антон</v>
          </cell>
        </row>
        <row r="30">
          <cell r="B30">
            <v>74</v>
          </cell>
          <cell r="C30" t="str">
            <v>Голунга Костянтин</v>
          </cell>
        </row>
        <row r="31">
          <cell r="B31">
            <v>75</v>
          </cell>
          <cell r="C31" t="str">
            <v>Патраш Артур</v>
          </cell>
        </row>
        <row r="32">
          <cell r="B32">
            <v>135</v>
          </cell>
          <cell r="C32" t="str">
            <v>Грищук Володимир</v>
          </cell>
          <cell r="D32" t="str">
            <v>Сокирянський район</v>
          </cell>
          <cell r="E32" t="str">
            <v>Сокирянський район</v>
          </cell>
          <cell r="F32">
            <v>0</v>
          </cell>
          <cell r="G32">
            <v>0.025694444444444447</v>
          </cell>
          <cell r="H32">
            <v>0.028275462962962964</v>
          </cell>
          <cell r="I32">
            <v>0.002581018518518517</v>
          </cell>
          <cell r="J32">
            <v>223</v>
          </cell>
          <cell r="K32">
            <v>107.72946859903381</v>
          </cell>
          <cell r="L32">
            <v>6</v>
          </cell>
        </row>
        <row r="33">
          <cell r="B33">
            <v>132</v>
          </cell>
          <cell r="C33" t="str">
            <v>Долинський Іван</v>
          </cell>
        </row>
        <row r="34">
          <cell r="B34">
            <v>134</v>
          </cell>
          <cell r="C34" t="str">
            <v>Рудь Олег</v>
          </cell>
        </row>
        <row r="35">
          <cell r="B35">
            <v>133</v>
          </cell>
          <cell r="C35" t="str">
            <v>Нігалатій Андріан</v>
          </cell>
        </row>
        <row r="36">
          <cell r="B36">
            <v>11</v>
          </cell>
          <cell r="C36" t="str">
            <v>Мудрий Ярослав</v>
          </cell>
          <cell r="D36" t="str">
            <v>ОЦТКЕУМ</v>
          </cell>
          <cell r="E36" t="str">
            <v>Чернівці</v>
          </cell>
          <cell r="F36">
            <v>0</v>
          </cell>
          <cell r="G36">
            <v>0.0375</v>
          </cell>
          <cell r="H36">
            <v>0.04012731481481482</v>
          </cell>
          <cell r="I36">
            <v>0.0026273148148148184</v>
          </cell>
          <cell r="J36">
            <v>227</v>
          </cell>
          <cell r="K36">
            <v>109.66183574879227</v>
          </cell>
          <cell r="L36">
            <v>7</v>
          </cell>
        </row>
        <row r="37">
          <cell r="B37">
            <v>12</v>
          </cell>
          <cell r="C37" t="str">
            <v>Коржевий Іван</v>
          </cell>
        </row>
        <row r="38">
          <cell r="B38">
            <v>13</v>
          </cell>
          <cell r="C38" t="str">
            <v>Лещук Олександр</v>
          </cell>
        </row>
        <row r="39">
          <cell r="B39">
            <v>14</v>
          </cell>
          <cell r="C39" t="str">
            <v>Заярнюк Владислав</v>
          </cell>
        </row>
        <row r="40">
          <cell r="B40">
            <v>61</v>
          </cell>
          <cell r="C40" t="str">
            <v>Лютак Дмитро</v>
          </cell>
          <cell r="D40" t="str">
            <v>м.Чернівці</v>
          </cell>
          <cell r="E40" t="str">
            <v>м.Чернівці</v>
          </cell>
          <cell r="F40">
            <v>0</v>
          </cell>
          <cell r="G40">
            <v>0.027083333333333334</v>
          </cell>
          <cell r="H40">
            <v>0.029756944444444447</v>
          </cell>
          <cell r="I40">
            <v>0.0026736111111111127</v>
          </cell>
          <cell r="J40">
            <v>231</v>
          </cell>
          <cell r="K40">
            <v>111.59420289855073</v>
          </cell>
          <cell r="L40">
            <v>8</v>
          </cell>
        </row>
        <row r="41">
          <cell r="B41">
            <v>62</v>
          </cell>
          <cell r="C41" t="str">
            <v>Сизоненко Віктор</v>
          </cell>
        </row>
        <row r="42">
          <cell r="B42">
            <v>63</v>
          </cell>
          <cell r="C42" t="str">
            <v>.Тітов Андрій</v>
          </cell>
        </row>
        <row r="43">
          <cell r="B43">
            <v>64</v>
          </cell>
          <cell r="C43" t="str">
            <v>Лотоцька Євгенія</v>
          </cell>
        </row>
        <row r="44">
          <cell r="B44">
            <v>143</v>
          </cell>
          <cell r="C44" t="str">
            <v>Генкул Вадим</v>
          </cell>
          <cell r="D44" t="str">
            <v>Путильський район</v>
          </cell>
          <cell r="E44" t="str">
            <v>Путильський район</v>
          </cell>
          <cell r="F44">
            <v>0</v>
          </cell>
          <cell r="G44">
            <v>0.03888888888888889</v>
          </cell>
          <cell r="H44">
            <v>0.041574074074074076</v>
          </cell>
          <cell r="I44">
            <v>0.0026851851851851863</v>
          </cell>
          <cell r="J44">
            <v>232</v>
          </cell>
          <cell r="K44">
            <v>112.07729468599035</v>
          </cell>
          <cell r="L44">
            <v>9</v>
          </cell>
        </row>
        <row r="45">
          <cell r="B45">
            <v>144</v>
          </cell>
          <cell r="C45" t="str">
            <v>Ковбиш Олександр</v>
          </cell>
        </row>
        <row r="46">
          <cell r="B46">
            <v>145</v>
          </cell>
          <cell r="C46" t="str">
            <v>Михайлюк Любомир</v>
          </cell>
        </row>
        <row r="47">
          <cell r="B47">
            <v>141</v>
          </cell>
          <cell r="C47" t="str">
            <v>Терин Денис</v>
          </cell>
        </row>
        <row r="48">
          <cell r="B48">
            <v>81</v>
          </cell>
          <cell r="C48" t="str">
            <v>Голован Олександр</v>
          </cell>
          <cell r="D48" t="str">
            <v>Кельменецького району</v>
          </cell>
          <cell r="E48" t="str">
            <v>Кельменецького району</v>
          </cell>
          <cell r="F48">
            <v>0</v>
          </cell>
          <cell r="G48">
            <v>0.03333333333333333</v>
          </cell>
          <cell r="H48">
            <v>0.03605324074074074</v>
          </cell>
          <cell r="I48">
            <v>0.002719907407407407</v>
          </cell>
          <cell r="J48">
            <v>235</v>
          </cell>
          <cell r="K48">
            <v>113.52657004830917</v>
          </cell>
          <cell r="L48">
            <v>10</v>
          </cell>
        </row>
        <row r="49">
          <cell r="B49">
            <v>82</v>
          </cell>
          <cell r="C49" t="str">
            <v>Семенюк Артем</v>
          </cell>
        </row>
        <row r="50">
          <cell r="B50">
            <v>83</v>
          </cell>
          <cell r="C50" t="str">
            <v>Саїдов Володимир</v>
          </cell>
        </row>
        <row r="51">
          <cell r="B51">
            <v>84</v>
          </cell>
          <cell r="C51" t="str">
            <v>Глушко Богдан</v>
          </cell>
        </row>
      </sheetData>
      <sheetData sheetId="4">
        <row r="1">
          <cell r="A1" t="str">
            <v>№
уч-ка</v>
          </cell>
          <cell r="B1" t="str">
            <v>Прізвище, ім'я та по-батькові</v>
          </cell>
          <cell r="C1" t="str">
            <v>Назва команди</v>
          </cell>
          <cell r="D1" t="str">
            <v>Регіон</v>
          </cell>
          <cell r="E1" t="str">
            <v>Нагрудний номер</v>
          </cell>
          <cell r="F1" t="str">
            <v>Рік народження</v>
          </cell>
          <cell r="G1" t="str">
            <v>Розряд з спорт. туризму</v>
          </cell>
          <cell r="H1" t="str">
            <v>Клас суден</v>
          </cell>
          <cell r="I1" t="str">
            <v>Тренер</v>
          </cell>
        </row>
        <row r="2">
          <cell r="A2">
            <v>10</v>
          </cell>
          <cell r="C2" t="str">
            <v>ОЦТКЕУМ</v>
          </cell>
          <cell r="D2" t="str">
            <v>Чернівці</v>
          </cell>
        </row>
        <row r="3">
          <cell r="A3">
            <v>11</v>
          </cell>
          <cell r="B3" t="str">
            <v>Мудрий Ярослав</v>
          </cell>
          <cell r="C3" t="str">
            <v>ОЦТКЕУМ</v>
          </cell>
          <cell r="D3" t="str">
            <v>Чернівці</v>
          </cell>
          <cell r="F3">
            <v>35829</v>
          </cell>
          <cell r="G3" t="str">
            <v>ІІІ</v>
          </cell>
          <cell r="I3" t="str">
            <v>Лотоцький Я.О.</v>
          </cell>
        </row>
        <row r="4">
          <cell r="A4">
            <v>12</v>
          </cell>
          <cell r="B4" t="str">
            <v>Коржевий Іван</v>
          </cell>
          <cell r="C4" t="str">
            <v>ОЦТКЕУМ</v>
          </cell>
          <cell r="D4" t="str">
            <v>Чернівці</v>
          </cell>
          <cell r="F4">
            <v>35618</v>
          </cell>
          <cell r="G4" t="str">
            <v>ІІІ</v>
          </cell>
          <cell r="I4" t="str">
            <v>Лотоцький Я.О.</v>
          </cell>
        </row>
        <row r="5">
          <cell r="A5">
            <v>13</v>
          </cell>
          <cell r="B5" t="str">
            <v>Лещук Олександр</v>
          </cell>
          <cell r="C5" t="str">
            <v>ОЦТКЕУМ</v>
          </cell>
          <cell r="D5" t="str">
            <v>Чернівці</v>
          </cell>
          <cell r="F5">
            <v>35878</v>
          </cell>
          <cell r="G5" t="str">
            <v>ІІІ</v>
          </cell>
          <cell r="I5" t="str">
            <v>Кирилюк В.В.</v>
          </cell>
        </row>
        <row r="6">
          <cell r="A6">
            <v>14</v>
          </cell>
          <cell r="B6" t="str">
            <v>Заярнюк Владислав</v>
          </cell>
          <cell r="C6" t="str">
            <v>ОЦТКЕУМ</v>
          </cell>
          <cell r="D6" t="str">
            <v>Чернівці</v>
          </cell>
          <cell r="F6">
            <v>36024</v>
          </cell>
          <cell r="G6" t="str">
            <v>ІІІ</v>
          </cell>
          <cell r="I6" t="str">
            <v>Кирилюк В.В.</v>
          </cell>
        </row>
        <row r="7">
          <cell r="A7">
            <v>15</v>
          </cell>
          <cell r="C7" t="str">
            <v>ОЦТКЕУМ</v>
          </cell>
          <cell r="D7" t="str">
            <v>Чернівці</v>
          </cell>
          <cell r="G7" t="str">
            <v>ІІІ</v>
          </cell>
        </row>
        <row r="8">
          <cell r="A8">
            <v>16</v>
          </cell>
        </row>
        <row r="9">
          <cell r="A9">
            <v>17</v>
          </cell>
        </row>
        <row r="10">
          <cell r="A10">
            <v>18</v>
          </cell>
        </row>
        <row r="11">
          <cell r="A11">
            <v>19</v>
          </cell>
        </row>
        <row r="12">
          <cell r="A12">
            <v>20</v>
          </cell>
          <cell r="C12" t="str">
            <v>Новоселицький район</v>
          </cell>
          <cell r="D12" t="str">
            <v>Новоселицький район</v>
          </cell>
        </row>
        <row r="13">
          <cell r="A13">
            <v>21</v>
          </cell>
          <cell r="B13" t="str">
            <v>Урсой Олег</v>
          </cell>
          <cell r="C13" t="str">
            <v>Новоселицький район</v>
          </cell>
          <cell r="D13" t="str">
            <v>Новоселицький район</v>
          </cell>
          <cell r="G13" t="str">
            <v>КМС</v>
          </cell>
          <cell r="I13" t="str">
            <v>Княгницький І.М.</v>
          </cell>
        </row>
        <row r="14">
          <cell r="A14">
            <v>22</v>
          </cell>
          <cell r="B14" t="str">
            <v>Гульпе Олексій</v>
          </cell>
          <cell r="C14" t="str">
            <v>Новоселицький район</v>
          </cell>
          <cell r="D14" t="str">
            <v>Новоселицький район</v>
          </cell>
          <cell r="G14" t="str">
            <v>КМС</v>
          </cell>
          <cell r="I14" t="str">
            <v>Княгницький І.М.</v>
          </cell>
        </row>
        <row r="15">
          <cell r="A15">
            <v>23</v>
          </cell>
          <cell r="B15" t="str">
            <v>Мандалак Васілій</v>
          </cell>
          <cell r="C15" t="str">
            <v>Новоселицький район</v>
          </cell>
          <cell r="D15" t="str">
            <v>Новоселицький район</v>
          </cell>
          <cell r="G15" t="str">
            <v>І</v>
          </cell>
          <cell r="I15" t="str">
            <v>Княгницький І.М.</v>
          </cell>
        </row>
        <row r="16">
          <cell r="A16">
            <v>24</v>
          </cell>
          <cell r="B16" t="str">
            <v>Штефанеса Дмитро</v>
          </cell>
          <cell r="C16" t="str">
            <v>Новоселицький район</v>
          </cell>
          <cell r="D16" t="str">
            <v>Новоселицький район</v>
          </cell>
          <cell r="G16" t="str">
            <v>ІІ</v>
          </cell>
          <cell r="I16" t="str">
            <v>Княгницький І.М.</v>
          </cell>
        </row>
        <row r="17">
          <cell r="A17">
            <v>25</v>
          </cell>
          <cell r="C17" t="str">
            <v>Новоселицький район</v>
          </cell>
          <cell r="D17" t="str">
            <v>Новоселицький район</v>
          </cell>
          <cell r="G17" t="str">
            <v>ІІ</v>
          </cell>
          <cell r="I17" t="str">
            <v>Княгницький І.М.</v>
          </cell>
        </row>
        <row r="18">
          <cell r="A18">
            <v>26</v>
          </cell>
          <cell r="C18" t="str">
            <v>Новоселицький район</v>
          </cell>
          <cell r="D18" t="str">
            <v>Новоселицький район</v>
          </cell>
        </row>
        <row r="19">
          <cell r="A19">
            <v>27</v>
          </cell>
        </row>
        <row r="20">
          <cell r="A20">
            <v>28</v>
          </cell>
        </row>
        <row r="21">
          <cell r="A21">
            <v>29</v>
          </cell>
        </row>
        <row r="22">
          <cell r="A22">
            <v>30</v>
          </cell>
          <cell r="C22" t="str">
            <v>Новоселицький РЦСТКЕУМ</v>
          </cell>
          <cell r="D22" t="str">
            <v>Новоселицький райцон</v>
          </cell>
        </row>
        <row r="23">
          <cell r="A23">
            <v>31</v>
          </cell>
          <cell r="B23" t="str">
            <v>Кіріл Вадим</v>
          </cell>
          <cell r="C23" t="str">
            <v>Новоселицький РЦСТКЕУМ</v>
          </cell>
          <cell r="D23" t="str">
            <v>Новоселицький райцон</v>
          </cell>
          <cell r="G23" t="str">
            <v>ІІ</v>
          </cell>
          <cell r="I23" t="str">
            <v>Княгницький І.М.</v>
          </cell>
        </row>
        <row r="24">
          <cell r="A24">
            <v>32</v>
          </cell>
          <cell r="B24" t="str">
            <v>Агапій Вадим</v>
          </cell>
          <cell r="C24" t="str">
            <v>Новоселицький РЦСТКЕУМ</v>
          </cell>
          <cell r="D24" t="str">
            <v>Новоселицький райцон</v>
          </cell>
          <cell r="G24" t="str">
            <v>ІІ</v>
          </cell>
          <cell r="I24" t="str">
            <v>Княгницький І.М.</v>
          </cell>
        </row>
        <row r="25">
          <cell r="A25">
            <v>33</v>
          </cell>
          <cell r="B25" t="str">
            <v>Паскар Вадим</v>
          </cell>
          <cell r="C25" t="str">
            <v>Новоселицький РЦСТКЕУМ</v>
          </cell>
          <cell r="D25" t="str">
            <v>Новоселицький райцон</v>
          </cell>
          <cell r="G25" t="str">
            <v>І</v>
          </cell>
          <cell r="I25" t="str">
            <v>Княгницький І.М.</v>
          </cell>
        </row>
        <row r="26">
          <cell r="A26">
            <v>34</v>
          </cell>
          <cell r="B26" t="str">
            <v>Унгуряну Дмитро</v>
          </cell>
          <cell r="C26" t="str">
            <v>Новоселицький РЦСТКЕУМ</v>
          </cell>
          <cell r="D26" t="str">
            <v>Новоселицький райцон</v>
          </cell>
          <cell r="G26" t="str">
            <v>ІІ</v>
          </cell>
          <cell r="I26" t="str">
            <v>Княгницький І.М.</v>
          </cell>
        </row>
        <row r="27">
          <cell r="A27">
            <v>35</v>
          </cell>
          <cell r="B27" t="str">
            <v>Роман Флорін</v>
          </cell>
          <cell r="C27" t="str">
            <v>Новоселицький РЦСТКЕУМ</v>
          </cell>
          <cell r="D27" t="str">
            <v>Новоселицький райцон</v>
          </cell>
          <cell r="G27" t="str">
            <v>ІІІ</v>
          </cell>
          <cell r="I27" t="str">
            <v>Княгницький І.М.</v>
          </cell>
        </row>
        <row r="28">
          <cell r="A28">
            <v>36</v>
          </cell>
        </row>
        <row r="29">
          <cell r="A29">
            <v>37</v>
          </cell>
        </row>
        <row r="30">
          <cell r="A30">
            <v>38</v>
          </cell>
        </row>
        <row r="31">
          <cell r="A31">
            <v>39</v>
          </cell>
        </row>
        <row r="32">
          <cell r="A32">
            <v>40</v>
          </cell>
          <cell r="C32" t="str">
            <v>Сторожинецький район</v>
          </cell>
          <cell r="D32" t="str">
            <v>Сторожинецький район</v>
          </cell>
        </row>
        <row r="33">
          <cell r="A33">
            <v>41</v>
          </cell>
          <cell r="B33" t="str">
            <v>Вєтров Андрій</v>
          </cell>
          <cell r="C33" t="str">
            <v>Сторожинецький район</v>
          </cell>
          <cell r="D33" t="str">
            <v>Сторожинецький район</v>
          </cell>
          <cell r="F33">
            <v>35409</v>
          </cell>
          <cell r="G33" t="str">
            <v>ІІІ</v>
          </cell>
          <cell r="I33" t="str">
            <v>Іванущак О.А.</v>
          </cell>
        </row>
        <row r="34">
          <cell r="A34">
            <v>42</v>
          </cell>
          <cell r="B34" t="str">
            <v>Гресько Дмитро</v>
          </cell>
          <cell r="C34" t="str">
            <v>Сторожинецький район</v>
          </cell>
          <cell r="D34" t="str">
            <v>Сторожинецький район</v>
          </cell>
          <cell r="F34">
            <v>35737</v>
          </cell>
          <cell r="G34" t="str">
            <v>ІІІ</v>
          </cell>
          <cell r="I34" t="str">
            <v>Іванущак О.А.</v>
          </cell>
        </row>
        <row r="35">
          <cell r="A35">
            <v>43</v>
          </cell>
          <cell r="B35" t="str">
            <v>Гресько Михайло</v>
          </cell>
          <cell r="C35" t="str">
            <v>Сторожинецький район</v>
          </cell>
          <cell r="D35" t="str">
            <v>Сторожинецький район</v>
          </cell>
          <cell r="F35">
            <v>35326</v>
          </cell>
          <cell r="G35" t="str">
            <v>ІІІ</v>
          </cell>
          <cell r="I35" t="str">
            <v>Іванущак О.А.</v>
          </cell>
        </row>
        <row r="36">
          <cell r="A36">
            <v>44</v>
          </cell>
          <cell r="B36" t="str">
            <v>Угрін Олег</v>
          </cell>
          <cell r="C36" t="str">
            <v>Сторожинецький район</v>
          </cell>
          <cell r="D36" t="str">
            <v>Сторожинецький район</v>
          </cell>
          <cell r="F36">
            <v>35459</v>
          </cell>
          <cell r="G36" t="str">
            <v>ІІІ</v>
          </cell>
          <cell r="I36" t="str">
            <v>Іванущак О.А.</v>
          </cell>
        </row>
        <row r="37">
          <cell r="A37">
            <v>45</v>
          </cell>
          <cell r="B37" t="str">
            <v>Червоняк Максим</v>
          </cell>
          <cell r="C37" t="str">
            <v>Сторожинецький район</v>
          </cell>
          <cell r="D37" t="str">
            <v>Сторожинецький район</v>
          </cell>
          <cell r="F37">
            <v>35531</v>
          </cell>
          <cell r="G37" t="str">
            <v>ІІІ</v>
          </cell>
          <cell r="I37" t="str">
            <v>Іванущак О.А.</v>
          </cell>
        </row>
        <row r="38">
          <cell r="A38">
            <v>46</v>
          </cell>
        </row>
        <row r="39">
          <cell r="A39">
            <v>47</v>
          </cell>
        </row>
        <row r="40">
          <cell r="A40">
            <v>48</v>
          </cell>
        </row>
        <row r="41">
          <cell r="A41">
            <v>49</v>
          </cell>
        </row>
        <row r="42">
          <cell r="A42">
            <v>50</v>
          </cell>
          <cell r="C42" t="str">
            <v>Вижницький БДЮТ</v>
          </cell>
          <cell r="D42" t="str">
            <v>Вижницький район</v>
          </cell>
        </row>
        <row r="43">
          <cell r="A43">
            <v>51</v>
          </cell>
          <cell r="C43" t="str">
            <v>Вижницький БДЮТ</v>
          </cell>
          <cell r="D43" t="str">
            <v>Вижницький район</v>
          </cell>
          <cell r="G43" t="str">
            <v>ІІІ</v>
          </cell>
        </row>
        <row r="44">
          <cell r="A44">
            <v>52</v>
          </cell>
          <cell r="C44" t="str">
            <v>Вижницький БДЮТ</v>
          </cell>
          <cell r="D44" t="str">
            <v>Вижницький район</v>
          </cell>
          <cell r="G44" t="str">
            <v>ІІІ</v>
          </cell>
        </row>
        <row r="45">
          <cell r="A45">
            <v>53</v>
          </cell>
          <cell r="C45" t="str">
            <v>Вижницький БДЮТ</v>
          </cell>
          <cell r="D45" t="str">
            <v>Вижницький район</v>
          </cell>
          <cell r="G45" t="str">
            <v>ІІІ</v>
          </cell>
        </row>
        <row r="46">
          <cell r="A46">
            <v>54</v>
          </cell>
          <cell r="C46" t="str">
            <v>Вижницький БДЮТ</v>
          </cell>
          <cell r="D46" t="str">
            <v>Вижницький район</v>
          </cell>
          <cell r="G46" t="str">
            <v>ІІІ</v>
          </cell>
        </row>
        <row r="47">
          <cell r="A47">
            <v>55</v>
          </cell>
          <cell r="C47" t="str">
            <v>Вижницький БДЮТ</v>
          </cell>
          <cell r="D47" t="str">
            <v>Вижницький район</v>
          </cell>
          <cell r="G47" t="str">
            <v>ІІІ</v>
          </cell>
        </row>
        <row r="48">
          <cell r="A48">
            <v>56</v>
          </cell>
        </row>
        <row r="49">
          <cell r="A49">
            <v>57</v>
          </cell>
        </row>
        <row r="50">
          <cell r="A50">
            <v>58</v>
          </cell>
        </row>
        <row r="51">
          <cell r="A51">
            <v>59</v>
          </cell>
        </row>
        <row r="52">
          <cell r="A52">
            <v>60</v>
          </cell>
          <cell r="C52" t="str">
            <v>м.Чернівці</v>
          </cell>
          <cell r="D52" t="str">
            <v>м.Чернівці</v>
          </cell>
        </row>
        <row r="53">
          <cell r="A53">
            <v>61</v>
          </cell>
          <cell r="B53" t="str">
            <v>Лютак Дмитро</v>
          </cell>
          <cell r="C53" t="str">
            <v>м.Чернівці</v>
          </cell>
          <cell r="D53" t="str">
            <v>м.Чернівці</v>
          </cell>
          <cell r="F53">
            <v>35131</v>
          </cell>
          <cell r="G53" t="str">
            <v>ІІІ</v>
          </cell>
          <cell r="I53" t="str">
            <v>Лотоцький Я.О.</v>
          </cell>
        </row>
        <row r="54">
          <cell r="A54">
            <v>62</v>
          </cell>
          <cell r="B54" t="str">
            <v>Сизоненко Віктор</v>
          </cell>
          <cell r="C54" t="str">
            <v>м.Чернівці</v>
          </cell>
          <cell r="D54" t="str">
            <v>м.Чернівці</v>
          </cell>
          <cell r="F54">
            <v>35129</v>
          </cell>
          <cell r="G54" t="str">
            <v>ІІ</v>
          </cell>
          <cell r="I54" t="str">
            <v>Лотоцький Я.О.</v>
          </cell>
        </row>
        <row r="55">
          <cell r="A55">
            <v>63</v>
          </cell>
          <cell r="B55" t="str">
            <v>.Тітов Андрій</v>
          </cell>
          <cell r="C55" t="str">
            <v>м.Чернівці</v>
          </cell>
          <cell r="D55" t="str">
            <v>м.Чернівці</v>
          </cell>
          <cell r="F55">
            <v>35431</v>
          </cell>
          <cell r="G55" t="str">
            <v>ІІ</v>
          </cell>
          <cell r="I55" t="str">
            <v>Лотоцький Я.О.</v>
          </cell>
        </row>
        <row r="56">
          <cell r="A56">
            <v>64</v>
          </cell>
          <cell r="B56" t="str">
            <v>Лотоцька Євгенія</v>
          </cell>
          <cell r="C56" t="str">
            <v>м.Чернівці</v>
          </cell>
          <cell r="D56" t="str">
            <v>м.Чернівці</v>
          </cell>
          <cell r="F56">
            <v>35657</v>
          </cell>
          <cell r="G56" t="str">
            <v>ІІ</v>
          </cell>
          <cell r="I56" t="str">
            <v>Лотоцький Я.О.</v>
          </cell>
        </row>
        <row r="57">
          <cell r="A57">
            <v>65</v>
          </cell>
          <cell r="B57" t="str">
            <v>Яцко Олександр</v>
          </cell>
          <cell r="C57" t="str">
            <v>м.Чернівці</v>
          </cell>
          <cell r="D57" t="str">
            <v>м.Чернівці</v>
          </cell>
          <cell r="F57">
            <v>35654</v>
          </cell>
          <cell r="G57" t="str">
            <v>ІІ</v>
          </cell>
          <cell r="I57" t="str">
            <v>Лотоцький Я.О.</v>
          </cell>
        </row>
        <row r="58">
          <cell r="A58">
            <v>66</v>
          </cell>
        </row>
        <row r="59">
          <cell r="A59">
            <v>67</v>
          </cell>
        </row>
        <row r="60">
          <cell r="A60">
            <v>68</v>
          </cell>
        </row>
        <row r="61">
          <cell r="A61">
            <v>69</v>
          </cell>
        </row>
        <row r="62">
          <cell r="A62">
            <v>70</v>
          </cell>
          <cell r="C62" t="str">
            <v>Глибоцький ЦТКСЕУМ</v>
          </cell>
          <cell r="D62" t="str">
            <v>Глибоцький район</v>
          </cell>
        </row>
        <row r="63">
          <cell r="A63">
            <v>71</v>
          </cell>
          <cell r="B63" t="str">
            <v>Садагурський Іван</v>
          </cell>
          <cell r="C63" t="str">
            <v>Глибоцький ЦТКСЕУМ</v>
          </cell>
          <cell r="D63" t="str">
            <v>Глибоцький район</v>
          </cell>
          <cell r="F63">
            <v>35709</v>
          </cell>
          <cell r="G63" t="str">
            <v>ІІ</v>
          </cell>
          <cell r="I63" t="str">
            <v>Мельничук М.С.</v>
          </cell>
        </row>
        <row r="64">
          <cell r="A64">
            <v>72</v>
          </cell>
          <cell r="B64" t="str">
            <v>Зеленівський Антон</v>
          </cell>
          <cell r="C64" t="str">
            <v>Глибоцький ЦТКСЕУМ</v>
          </cell>
          <cell r="D64" t="str">
            <v>Глибоцький район</v>
          </cell>
          <cell r="F64" t="str">
            <v>29.01.199</v>
          </cell>
          <cell r="G64" t="str">
            <v>ІІ</v>
          </cell>
          <cell r="I64" t="str">
            <v>Мельничук М.С.</v>
          </cell>
        </row>
        <row r="65">
          <cell r="A65">
            <v>73</v>
          </cell>
          <cell r="B65" t="str">
            <v>Мицак Ігор</v>
          </cell>
          <cell r="C65" t="str">
            <v>Глибоцький ЦТКСЕУМ</v>
          </cell>
          <cell r="D65" t="str">
            <v>Глибоцький район</v>
          </cell>
          <cell r="F65">
            <v>35803</v>
          </cell>
          <cell r="G65" t="str">
            <v>ІІ</v>
          </cell>
          <cell r="I65" t="str">
            <v>Мельничук М.С.</v>
          </cell>
        </row>
        <row r="66">
          <cell r="A66">
            <v>74</v>
          </cell>
          <cell r="B66" t="str">
            <v>Голунга Костянтин</v>
          </cell>
          <cell r="C66" t="str">
            <v>Глибоцький ЦТКСЕУМ</v>
          </cell>
          <cell r="D66" t="str">
            <v>Глибоцький район</v>
          </cell>
          <cell r="F66">
            <v>35148</v>
          </cell>
          <cell r="G66" t="str">
            <v>ІІ</v>
          </cell>
          <cell r="I66" t="str">
            <v>Мельничук М.С.</v>
          </cell>
        </row>
        <row r="67">
          <cell r="A67">
            <v>75</v>
          </cell>
          <cell r="B67" t="str">
            <v>Патраш Артур</v>
          </cell>
          <cell r="C67" t="str">
            <v>Глибоцький ЦТКСЕУМ</v>
          </cell>
          <cell r="D67" t="str">
            <v>Глибоцький район</v>
          </cell>
          <cell r="F67">
            <v>35338</v>
          </cell>
          <cell r="G67" t="str">
            <v>ІІ</v>
          </cell>
          <cell r="I67" t="str">
            <v>Мельничук М.С.</v>
          </cell>
        </row>
        <row r="68">
          <cell r="A68">
            <v>76</v>
          </cell>
        </row>
        <row r="69">
          <cell r="A69">
            <v>77</v>
          </cell>
        </row>
        <row r="70">
          <cell r="A70">
            <v>78</v>
          </cell>
        </row>
        <row r="71">
          <cell r="A71">
            <v>79</v>
          </cell>
        </row>
        <row r="72">
          <cell r="A72">
            <v>80</v>
          </cell>
          <cell r="C72" t="str">
            <v>Кельменецького району</v>
          </cell>
          <cell r="D72" t="str">
            <v>Кельменецького району</v>
          </cell>
        </row>
        <row r="73">
          <cell r="A73">
            <v>81</v>
          </cell>
          <cell r="B73" t="str">
            <v>Голован Олександр</v>
          </cell>
          <cell r="C73" t="str">
            <v>Кельменецького району</v>
          </cell>
          <cell r="D73" t="str">
            <v>Кельменецького району</v>
          </cell>
          <cell r="F73">
            <v>35513</v>
          </cell>
        </row>
        <row r="74">
          <cell r="A74">
            <v>82</v>
          </cell>
          <cell r="B74" t="str">
            <v>Семенюк Артем</v>
          </cell>
          <cell r="C74" t="str">
            <v>Кельменецького району</v>
          </cell>
          <cell r="D74" t="str">
            <v>Кельменецького району</v>
          </cell>
          <cell r="F74">
            <v>35598</v>
          </cell>
        </row>
        <row r="75">
          <cell r="A75">
            <v>83</v>
          </cell>
          <cell r="B75" t="str">
            <v>Саїдов Володимир</v>
          </cell>
          <cell r="C75" t="str">
            <v>Кельменецького району</v>
          </cell>
          <cell r="D75" t="str">
            <v>Кельменецького району</v>
          </cell>
          <cell r="F75">
            <v>35601</v>
          </cell>
        </row>
        <row r="76">
          <cell r="A76">
            <v>84</v>
          </cell>
          <cell r="B76" t="str">
            <v>Глушко Богдан</v>
          </cell>
          <cell r="C76" t="str">
            <v>Кельменецького району</v>
          </cell>
          <cell r="D76" t="str">
            <v>Кельменецького району</v>
          </cell>
          <cell r="F76">
            <v>35445</v>
          </cell>
        </row>
        <row r="77">
          <cell r="A77">
            <v>85</v>
          </cell>
          <cell r="C77" t="str">
            <v>Кельменецького району</v>
          </cell>
          <cell r="D77" t="str">
            <v>Кельменецького району</v>
          </cell>
        </row>
        <row r="78">
          <cell r="A78">
            <v>86</v>
          </cell>
          <cell r="C78" t="str">
            <v>Кельменецького району</v>
          </cell>
          <cell r="D78" t="str">
            <v>Кельменецького району</v>
          </cell>
        </row>
        <row r="79">
          <cell r="A79">
            <v>87</v>
          </cell>
        </row>
        <row r="80">
          <cell r="A80">
            <v>88</v>
          </cell>
        </row>
        <row r="81">
          <cell r="A81">
            <v>89</v>
          </cell>
        </row>
        <row r="82">
          <cell r="A82">
            <v>90</v>
          </cell>
          <cell r="C82" t="str">
            <v>Глибоцький район</v>
          </cell>
          <cell r="D82" t="str">
            <v>Глибоцький район</v>
          </cell>
        </row>
        <row r="83">
          <cell r="A83">
            <v>91</v>
          </cell>
          <cell r="B83" t="str">
            <v>Паладюк Олег</v>
          </cell>
          <cell r="C83" t="str">
            <v>Глибоцький район</v>
          </cell>
          <cell r="D83" t="str">
            <v>Глибоцький район</v>
          </cell>
          <cell r="F83">
            <v>35858</v>
          </cell>
          <cell r="G83" t="str">
            <v>ІІ</v>
          </cell>
          <cell r="I83" t="str">
            <v>Лупуляк С.В.</v>
          </cell>
        </row>
        <row r="84">
          <cell r="A84">
            <v>92</v>
          </cell>
          <cell r="B84" t="str">
            <v>Кольцюк Максим</v>
          </cell>
          <cell r="C84" t="str">
            <v>Глибоцький район</v>
          </cell>
          <cell r="D84" t="str">
            <v>Глибоцький район</v>
          </cell>
          <cell r="F84">
            <v>36020</v>
          </cell>
          <cell r="G84" t="str">
            <v>ІІ</v>
          </cell>
          <cell r="I84" t="str">
            <v>Лупуляк С.В.</v>
          </cell>
        </row>
        <row r="85">
          <cell r="A85">
            <v>93</v>
          </cell>
          <cell r="B85" t="str">
            <v>Лупуляк Олександр</v>
          </cell>
          <cell r="C85" t="str">
            <v>Глибоцький район</v>
          </cell>
          <cell r="D85" t="str">
            <v>Глибоцький район</v>
          </cell>
          <cell r="F85">
            <v>36003</v>
          </cell>
          <cell r="G85" t="str">
            <v>ІІ</v>
          </cell>
          <cell r="I85" t="str">
            <v>Лупуляк С.В.</v>
          </cell>
        </row>
        <row r="86">
          <cell r="A86">
            <v>94</v>
          </cell>
          <cell r="B86" t="str">
            <v>Шород Михайло</v>
          </cell>
          <cell r="C86" t="str">
            <v>Глибоцький район</v>
          </cell>
          <cell r="D86" t="str">
            <v>Глибоцький район</v>
          </cell>
          <cell r="F86">
            <v>35696</v>
          </cell>
          <cell r="G86" t="str">
            <v>ІІІ</v>
          </cell>
          <cell r="I86" t="str">
            <v>Лупуляк С.В.</v>
          </cell>
        </row>
        <row r="87">
          <cell r="A87">
            <v>95</v>
          </cell>
          <cell r="B87" t="str">
            <v>Лукинюк Дмитро</v>
          </cell>
          <cell r="C87" t="str">
            <v>Глибоцький район</v>
          </cell>
          <cell r="D87" t="str">
            <v>Глибоцький район</v>
          </cell>
          <cell r="F87">
            <v>36094</v>
          </cell>
          <cell r="G87" t="str">
            <v>ІІІ</v>
          </cell>
          <cell r="I87" t="str">
            <v>Лупуляк С.В.</v>
          </cell>
        </row>
        <row r="88">
          <cell r="A88">
            <v>96</v>
          </cell>
        </row>
        <row r="89">
          <cell r="A89">
            <v>97</v>
          </cell>
        </row>
        <row r="90">
          <cell r="A90">
            <v>98</v>
          </cell>
        </row>
        <row r="91">
          <cell r="A91">
            <v>99</v>
          </cell>
        </row>
        <row r="92">
          <cell r="A92">
            <v>100</v>
          </cell>
          <cell r="C92" t="str">
            <v>Хотинський район</v>
          </cell>
          <cell r="D92" t="str">
            <v>Хотинський район</v>
          </cell>
        </row>
        <row r="93">
          <cell r="A93">
            <v>101</v>
          </cell>
          <cell r="C93" t="str">
            <v>Хотинський район</v>
          </cell>
          <cell r="D93" t="str">
            <v>Хотинський район</v>
          </cell>
          <cell r="G93" t="str">
            <v>ІІІ</v>
          </cell>
        </row>
        <row r="94">
          <cell r="A94">
            <v>102</v>
          </cell>
          <cell r="C94" t="str">
            <v>Хотинський район</v>
          </cell>
          <cell r="D94" t="str">
            <v>Хотинський район</v>
          </cell>
          <cell r="G94" t="str">
            <v>ІІІ</v>
          </cell>
        </row>
        <row r="95">
          <cell r="A95">
            <v>103</v>
          </cell>
          <cell r="C95" t="str">
            <v>Хотинський район</v>
          </cell>
          <cell r="D95" t="str">
            <v>Хотинський район</v>
          </cell>
          <cell r="G95" t="str">
            <v>ІІІ</v>
          </cell>
        </row>
        <row r="96">
          <cell r="A96">
            <v>104</v>
          </cell>
          <cell r="C96" t="str">
            <v>Хотинський район</v>
          </cell>
          <cell r="D96" t="str">
            <v>Хотинський район</v>
          </cell>
          <cell r="G96" t="str">
            <v>ІІІ</v>
          </cell>
        </row>
        <row r="97">
          <cell r="A97">
            <v>105</v>
          </cell>
          <cell r="C97" t="str">
            <v>Хотинський район</v>
          </cell>
          <cell r="D97" t="str">
            <v>Хотинський район</v>
          </cell>
          <cell r="G97" t="str">
            <v>ІІІ</v>
          </cell>
        </row>
        <row r="98">
          <cell r="A98">
            <v>106</v>
          </cell>
        </row>
        <row r="99">
          <cell r="A99">
            <v>107</v>
          </cell>
        </row>
        <row r="100">
          <cell r="A100">
            <v>108</v>
          </cell>
        </row>
        <row r="101">
          <cell r="A101">
            <v>109</v>
          </cell>
        </row>
        <row r="102">
          <cell r="A102">
            <v>110</v>
          </cell>
        </row>
        <row r="103">
          <cell r="A103">
            <v>111</v>
          </cell>
          <cell r="G103" t="str">
            <v>ІІІ</v>
          </cell>
        </row>
        <row r="104">
          <cell r="A104">
            <v>112</v>
          </cell>
          <cell r="G104" t="str">
            <v>ІІІ</v>
          </cell>
        </row>
        <row r="105">
          <cell r="A105">
            <v>113</v>
          </cell>
          <cell r="G105" t="str">
            <v>ІІІ</v>
          </cell>
        </row>
        <row r="106">
          <cell r="A106">
            <v>114</v>
          </cell>
          <cell r="G106" t="str">
            <v>ІІІ</v>
          </cell>
        </row>
        <row r="107">
          <cell r="A107">
            <v>115</v>
          </cell>
        </row>
        <row r="108">
          <cell r="A108">
            <v>116</v>
          </cell>
        </row>
        <row r="109">
          <cell r="A109">
            <v>117</v>
          </cell>
        </row>
        <row r="110">
          <cell r="A110">
            <v>118</v>
          </cell>
        </row>
        <row r="111">
          <cell r="A111">
            <v>119</v>
          </cell>
        </row>
        <row r="112">
          <cell r="A112">
            <v>120</v>
          </cell>
          <cell r="C112" t="str">
            <v>Кіцманський район</v>
          </cell>
          <cell r="D112" t="str">
            <v>Кіцманський район</v>
          </cell>
        </row>
        <row r="113">
          <cell r="A113">
            <v>121</v>
          </cell>
          <cell r="C113" t="str">
            <v>Кіцманський район</v>
          </cell>
          <cell r="D113" t="str">
            <v>Кіцманський район</v>
          </cell>
          <cell r="G113" t="str">
            <v>ІІ</v>
          </cell>
        </row>
        <row r="114">
          <cell r="A114">
            <v>122</v>
          </cell>
          <cell r="C114" t="str">
            <v>Кіцманський район</v>
          </cell>
          <cell r="D114" t="str">
            <v>Кіцманський район</v>
          </cell>
          <cell r="G114" t="str">
            <v>ІІ</v>
          </cell>
        </row>
        <row r="115">
          <cell r="A115">
            <v>123</v>
          </cell>
          <cell r="C115" t="str">
            <v>Кіцманський район</v>
          </cell>
          <cell r="D115" t="str">
            <v>Кіцманський район</v>
          </cell>
          <cell r="G115" t="str">
            <v>ІІ</v>
          </cell>
        </row>
        <row r="116">
          <cell r="A116">
            <v>124</v>
          </cell>
          <cell r="C116" t="str">
            <v>Кіцманський район</v>
          </cell>
          <cell r="D116" t="str">
            <v>Кіцманський район</v>
          </cell>
          <cell r="G116" t="str">
            <v>ІІІ</v>
          </cell>
        </row>
        <row r="117">
          <cell r="A117">
            <v>125</v>
          </cell>
        </row>
        <row r="118">
          <cell r="A118">
            <v>126</v>
          </cell>
        </row>
        <row r="119">
          <cell r="A119">
            <v>127</v>
          </cell>
        </row>
        <row r="120">
          <cell r="A120">
            <v>128</v>
          </cell>
        </row>
        <row r="121">
          <cell r="A121">
            <v>129</v>
          </cell>
        </row>
        <row r="122">
          <cell r="A122">
            <v>130</v>
          </cell>
          <cell r="C122" t="str">
            <v>Сокирянський район</v>
          </cell>
          <cell r="D122" t="str">
            <v>Сокирянський район</v>
          </cell>
        </row>
        <row r="123">
          <cell r="A123">
            <v>131</v>
          </cell>
          <cell r="B123" t="str">
            <v>Стефанко Станіслав</v>
          </cell>
          <cell r="C123" t="str">
            <v>Сокирянський район</v>
          </cell>
          <cell r="D123" t="str">
            <v>Сокирянський район</v>
          </cell>
          <cell r="F123">
            <v>35991</v>
          </cell>
          <cell r="G123" t="str">
            <v>ІІІ</v>
          </cell>
          <cell r="I123" t="str">
            <v>Шкварун І.Д.</v>
          </cell>
        </row>
        <row r="124">
          <cell r="A124">
            <v>132</v>
          </cell>
          <cell r="B124" t="str">
            <v>Долинський Іван</v>
          </cell>
          <cell r="C124" t="str">
            <v>Сокирянський район</v>
          </cell>
          <cell r="D124" t="str">
            <v>Сокирянський район</v>
          </cell>
          <cell r="F124">
            <v>35899</v>
          </cell>
          <cell r="G124" t="str">
            <v>ІІІ</v>
          </cell>
          <cell r="I124" t="str">
            <v>Шкварун І.Д.</v>
          </cell>
        </row>
        <row r="125">
          <cell r="A125">
            <v>133</v>
          </cell>
          <cell r="B125" t="str">
            <v>Нігалатій Андріан</v>
          </cell>
          <cell r="C125" t="str">
            <v>Сокирянський район</v>
          </cell>
          <cell r="D125" t="str">
            <v>Сокирянський район</v>
          </cell>
          <cell r="F125">
            <v>35889</v>
          </cell>
          <cell r="G125" t="str">
            <v>ІІІ</v>
          </cell>
          <cell r="I125" t="str">
            <v>Шкварун І.Д.</v>
          </cell>
        </row>
        <row r="126">
          <cell r="A126">
            <v>134</v>
          </cell>
          <cell r="B126" t="str">
            <v>Рудь Олег</v>
          </cell>
          <cell r="C126" t="str">
            <v>Сокирянський район</v>
          </cell>
          <cell r="D126" t="str">
            <v>Сокирянський район</v>
          </cell>
          <cell r="F126">
            <v>35824</v>
          </cell>
          <cell r="G126" t="str">
            <v>ІІІ</v>
          </cell>
          <cell r="I126" t="str">
            <v>Шкварун І.Д.</v>
          </cell>
        </row>
        <row r="127">
          <cell r="A127">
            <v>135</v>
          </cell>
          <cell r="B127" t="str">
            <v>Грищук Володимир</v>
          </cell>
          <cell r="C127" t="str">
            <v>Сокирянський район</v>
          </cell>
          <cell r="D127" t="str">
            <v>Сокирянський район</v>
          </cell>
          <cell r="F127">
            <v>35544</v>
          </cell>
          <cell r="G127" t="str">
            <v>ІІІ</v>
          </cell>
          <cell r="I127" t="str">
            <v>Шкварун І.Д.</v>
          </cell>
        </row>
        <row r="128">
          <cell r="A128">
            <v>136</v>
          </cell>
          <cell r="C128" t="str">
            <v>Сокирянський район</v>
          </cell>
          <cell r="D128" t="str">
            <v>Сокирянський район</v>
          </cell>
        </row>
        <row r="129">
          <cell r="A129">
            <v>137</v>
          </cell>
        </row>
        <row r="130">
          <cell r="A130">
            <v>138</v>
          </cell>
        </row>
        <row r="131">
          <cell r="A131">
            <v>139</v>
          </cell>
        </row>
        <row r="132">
          <cell r="A132">
            <v>140</v>
          </cell>
          <cell r="C132" t="str">
            <v>Путильський район</v>
          </cell>
          <cell r="D132" t="str">
            <v>Путильський район</v>
          </cell>
        </row>
        <row r="133">
          <cell r="A133">
            <v>141</v>
          </cell>
          <cell r="B133" t="str">
            <v>Терин Денис</v>
          </cell>
          <cell r="C133" t="str">
            <v>Путильський район</v>
          </cell>
          <cell r="D133" t="str">
            <v>Путильський район</v>
          </cell>
          <cell r="F133">
            <v>35862</v>
          </cell>
          <cell r="G133" t="str">
            <v>ІІІ</v>
          </cell>
          <cell r="I133" t="str">
            <v>Мегуца Т.Ю.</v>
          </cell>
        </row>
        <row r="134">
          <cell r="A134">
            <v>142</v>
          </cell>
          <cell r="B134" t="str">
            <v>Терен Микола</v>
          </cell>
          <cell r="C134" t="str">
            <v>Путильський район</v>
          </cell>
          <cell r="D134" t="str">
            <v>Путильський район</v>
          </cell>
          <cell r="F134">
            <v>35937</v>
          </cell>
          <cell r="G134" t="str">
            <v>ІІІ</v>
          </cell>
          <cell r="I134" t="str">
            <v>Мегуца Т.Ю.</v>
          </cell>
        </row>
        <row r="135">
          <cell r="A135">
            <v>143</v>
          </cell>
          <cell r="B135" t="str">
            <v>Генкул Вадим</v>
          </cell>
          <cell r="C135" t="str">
            <v>Путильський район</v>
          </cell>
          <cell r="D135" t="str">
            <v>Путильський район</v>
          </cell>
          <cell r="F135">
            <v>35332</v>
          </cell>
          <cell r="G135" t="str">
            <v>ІІІ</v>
          </cell>
          <cell r="I135" t="str">
            <v>Мегуца Т.Ю.</v>
          </cell>
        </row>
        <row r="136">
          <cell r="A136">
            <v>144</v>
          </cell>
          <cell r="B136" t="str">
            <v>Ковбиш Олександр</v>
          </cell>
          <cell r="C136" t="str">
            <v>Путильський район</v>
          </cell>
          <cell r="D136" t="str">
            <v>Путильський район</v>
          </cell>
          <cell r="F136">
            <v>35462</v>
          </cell>
          <cell r="G136" t="str">
            <v>ІІІ</v>
          </cell>
          <cell r="I136" t="str">
            <v>Мегуца Т.Ю.</v>
          </cell>
        </row>
        <row r="137">
          <cell r="A137">
            <v>145</v>
          </cell>
          <cell r="B137" t="str">
            <v>Михайлюк Любомир</v>
          </cell>
          <cell r="C137" t="str">
            <v>Путильський район</v>
          </cell>
          <cell r="D137" t="str">
            <v>Путильський район</v>
          </cell>
          <cell r="F137">
            <v>35630</v>
          </cell>
          <cell r="G137" t="str">
            <v>ІІІ</v>
          </cell>
          <cell r="I137" t="str">
            <v>Мегуца Т.Ю.</v>
          </cell>
        </row>
        <row r="138">
          <cell r="A138">
            <v>146</v>
          </cell>
          <cell r="C138" t="str">
            <v>Путильський район</v>
          </cell>
          <cell r="D138" t="str">
            <v>Путильський район</v>
          </cell>
        </row>
        <row r="139">
          <cell r="A139">
            <v>147</v>
          </cell>
        </row>
        <row r="140">
          <cell r="A140">
            <v>148</v>
          </cell>
        </row>
        <row r="141">
          <cell r="A141">
            <v>149</v>
          </cell>
        </row>
        <row r="142">
          <cell r="A142">
            <v>150</v>
          </cell>
        </row>
        <row r="143">
          <cell r="A143">
            <v>151</v>
          </cell>
        </row>
        <row r="144">
          <cell r="A144">
            <v>152</v>
          </cell>
        </row>
        <row r="145">
          <cell r="A145">
            <v>153</v>
          </cell>
        </row>
        <row r="146">
          <cell r="A146">
            <v>154</v>
          </cell>
        </row>
        <row r="147">
          <cell r="A147">
            <v>155</v>
          </cell>
        </row>
        <row r="148">
          <cell r="A148">
            <v>156</v>
          </cell>
        </row>
        <row r="149">
          <cell r="A149">
            <v>157</v>
          </cell>
        </row>
        <row r="150">
          <cell r="A150">
            <v>158</v>
          </cell>
        </row>
        <row r="151">
          <cell r="A151">
            <v>159</v>
          </cell>
        </row>
        <row r="152">
          <cell r="A152">
            <v>160</v>
          </cell>
        </row>
        <row r="153">
          <cell r="A153">
            <v>161</v>
          </cell>
        </row>
        <row r="154">
          <cell r="A154">
            <v>162</v>
          </cell>
        </row>
        <row r="155">
          <cell r="A155">
            <v>163</v>
          </cell>
        </row>
        <row r="156">
          <cell r="A156">
            <v>164</v>
          </cell>
        </row>
        <row r="157">
          <cell r="A157">
            <v>165</v>
          </cell>
        </row>
        <row r="158">
          <cell r="A158">
            <v>166</v>
          </cell>
        </row>
        <row r="159">
          <cell r="A159">
            <v>167</v>
          </cell>
        </row>
        <row r="160">
          <cell r="A160">
            <v>168</v>
          </cell>
        </row>
        <row r="161">
          <cell r="A161">
            <v>169</v>
          </cell>
        </row>
        <row r="162">
          <cell r="A162">
            <v>170</v>
          </cell>
        </row>
        <row r="163">
          <cell r="A163">
            <v>171</v>
          </cell>
        </row>
        <row r="164">
          <cell r="A164">
            <v>172</v>
          </cell>
        </row>
        <row r="165">
          <cell r="A165">
            <v>173</v>
          </cell>
        </row>
        <row r="166">
          <cell r="A166">
            <v>174</v>
          </cell>
        </row>
        <row r="167">
          <cell r="A167">
            <v>175</v>
          </cell>
        </row>
        <row r="168">
          <cell r="A168">
            <v>176</v>
          </cell>
        </row>
        <row r="169">
          <cell r="A169">
            <v>177</v>
          </cell>
        </row>
        <row r="170">
          <cell r="A170">
            <v>178</v>
          </cell>
        </row>
        <row r="171">
          <cell r="A171">
            <v>179</v>
          </cell>
        </row>
        <row r="172">
          <cell r="A172">
            <v>180</v>
          </cell>
        </row>
        <row r="173">
          <cell r="A173">
            <v>181</v>
          </cell>
        </row>
        <row r="174">
          <cell r="A174">
            <v>182</v>
          </cell>
        </row>
        <row r="175">
          <cell r="A175">
            <v>183</v>
          </cell>
        </row>
        <row r="176">
          <cell r="A176">
            <v>184</v>
          </cell>
        </row>
        <row r="177">
          <cell r="A177">
            <v>185</v>
          </cell>
        </row>
        <row r="178">
          <cell r="A178">
            <v>186</v>
          </cell>
        </row>
        <row r="179">
          <cell r="A179">
            <v>187</v>
          </cell>
        </row>
        <row r="180">
          <cell r="A180">
            <v>188</v>
          </cell>
        </row>
        <row r="181">
          <cell r="A181">
            <v>189</v>
          </cell>
        </row>
        <row r="182">
          <cell r="A182">
            <v>190</v>
          </cell>
        </row>
        <row r="183">
          <cell r="A183">
            <v>191</v>
          </cell>
        </row>
        <row r="184">
          <cell r="A184">
            <v>192</v>
          </cell>
        </row>
        <row r="185">
          <cell r="A185">
            <v>193</v>
          </cell>
        </row>
        <row r="186">
          <cell r="A186">
            <v>194</v>
          </cell>
        </row>
        <row r="187">
          <cell r="A187">
            <v>195</v>
          </cell>
        </row>
        <row r="188">
          <cell r="A188">
            <v>196</v>
          </cell>
        </row>
        <row r="189">
          <cell r="A189">
            <v>197</v>
          </cell>
        </row>
        <row r="190">
          <cell r="A190">
            <v>198</v>
          </cell>
        </row>
        <row r="191">
          <cell r="A191">
            <v>199</v>
          </cell>
        </row>
        <row r="192">
          <cell r="A192">
            <v>200</v>
          </cell>
        </row>
        <row r="193">
          <cell r="A193">
            <v>201</v>
          </cell>
        </row>
        <row r="194">
          <cell r="A194">
            <v>202</v>
          </cell>
        </row>
        <row r="195">
          <cell r="A195">
            <v>203</v>
          </cell>
        </row>
        <row r="196">
          <cell r="A196">
            <v>204</v>
          </cell>
        </row>
        <row r="197">
          <cell r="A197">
            <v>205</v>
          </cell>
        </row>
        <row r="198">
          <cell r="A198">
            <v>206</v>
          </cell>
        </row>
        <row r="199">
          <cell r="A199">
            <v>207</v>
          </cell>
        </row>
        <row r="200">
          <cell r="A200">
            <v>208</v>
          </cell>
        </row>
        <row r="201">
          <cell r="A201">
            <v>209</v>
          </cell>
        </row>
        <row r="202">
          <cell r="A202">
            <v>210</v>
          </cell>
        </row>
        <row r="203">
          <cell r="A203">
            <v>211</v>
          </cell>
        </row>
        <row r="204">
          <cell r="A204">
            <v>212</v>
          </cell>
        </row>
        <row r="205">
          <cell r="A205">
            <v>213</v>
          </cell>
        </row>
        <row r="206">
          <cell r="A206">
            <v>214</v>
          </cell>
        </row>
        <row r="207">
          <cell r="A207">
            <v>215</v>
          </cell>
        </row>
        <row r="208">
          <cell r="A208">
            <v>216</v>
          </cell>
        </row>
        <row r="209">
          <cell r="A209">
            <v>217</v>
          </cell>
        </row>
        <row r="210">
          <cell r="A210">
            <v>218</v>
          </cell>
        </row>
        <row r="211">
          <cell r="A211">
            <v>219</v>
          </cell>
        </row>
        <row r="212">
          <cell r="A212">
            <v>220</v>
          </cell>
        </row>
        <row r="213">
          <cell r="A213">
            <v>221</v>
          </cell>
        </row>
        <row r="214">
          <cell r="A214">
            <v>222</v>
          </cell>
        </row>
        <row r="215">
          <cell r="A215">
            <v>223</v>
          </cell>
        </row>
        <row r="216">
          <cell r="A216">
            <v>224</v>
          </cell>
        </row>
        <row r="217">
          <cell r="A217">
            <v>225</v>
          </cell>
        </row>
        <row r="218">
          <cell r="A218">
            <v>226</v>
          </cell>
        </row>
        <row r="219">
          <cell r="A219">
            <v>227</v>
          </cell>
        </row>
        <row r="220">
          <cell r="A220">
            <v>228</v>
          </cell>
        </row>
        <row r="221">
          <cell r="A221">
            <v>229</v>
          </cell>
        </row>
        <row r="222">
          <cell r="A222">
            <v>230</v>
          </cell>
        </row>
        <row r="223">
          <cell r="A223">
            <v>231</v>
          </cell>
        </row>
        <row r="224">
          <cell r="A224">
            <v>232</v>
          </cell>
        </row>
        <row r="225">
          <cell r="A225">
            <v>233</v>
          </cell>
        </row>
        <row r="226">
          <cell r="A226">
            <v>234</v>
          </cell>
        </row>
        <row r="227">
          <cell r="A227">
            <v>235</v>
          </cell>
        </row>
        <row r="228">
          <cell r="A228">
            <v>236</v>
          </cell>
        </row>
        <row r="229">
          <cell r="A229">
            <v>237</v>
          </cell>
        </row>
        <row r="230">
          <cell r="A230">
            <v>238</v>
          </cell>
        </row>
        <row r="231">
          <cell r="A231">
            <v>239</v>
          </cell>
        </row>
        <row r="232">
          <cell r="A232">
            <v>240</v>
          </cell>
        </row>
        <row r="233">
          <cell r="A233">
            <v>241</v>
          </cell>
        </row>
        <row r="234">
          <cell r="A234">
            <v>242</v>
          </cell>
        </row>
        <row r="235">
          <cell r="A235">
            <v>243</v>
          </cell>
        </row>
        <row r="236">
          <cell r="A236">
            <v>244</v>
          </cell>
        </row>
        <row r="237">
          <cell r="A237">
            <v>245</v>
          </cell>
        </row>
        <row r="238">
          <cell r="A238">
            <v>246</v>
          </cell>
        </row>
        <row r="239">
          <cell r="A239">
            <v>247</v>
          </cell>
        </row>
        <row r="240">
          <cell r="A240">
            <v>248</v>
          </cell>
        </row>
        <row r="241">
          <cell r="A241">
            <v>249</v>
          </cell>
        </row>
        <row r="242">
          <cell r="A242">
            <v>250</v>
          </cell>
        </row>
        <row r="243">
          <cell r="A243">
            <v>251</v>
          </cell>
        </row>
        <row r="244">
          <cell r="A244">
            <v>252</v>
          </cell>
        </row>
        <row r="245">
          <cell r="A245">
            <v>253</v>
          </cell>
        </row>
        <row r="246">
          <cell r="A246">
            <v>254</v>
          </cell>
        </row>
        <row r="247">
          <cell r="A247">
            <v>255</v>
          </cell>
        </row>
        <row r="248">
          <cell r="A248">
            <v>256</v>
          </cell>
        </row>
        <row r="249">
          <cell r="A249">
            <v>257</v>
          </cell>
        </row>
        <row r="250">
          <cell r="A250">
            <v>258</v>
          </cell>
        </row>
        <row r="251">
          <cell r="A251">
            <v>259</v>
          </cell>
        </row>
        <row r="252">
          <cell r="A252">
            <v>260</v>
          </cell>
        </row>
        <row r="253">
          <cell r="A253">
            <v>261</v>
          </cell>
        </row>
        <row r="254">
          <cell r="A254">
            <v>262</v>
          </cell>
        </row>
        <row r="255">
          <cell r="A255">
            <v>263</v>
          </cell>
        </row>
        <row r="256">
          <cell r="A256">
            <v>264</v>
          </cell>
        </row>
        <row r="257">
          <cell r="A257">
            <v>265</v>
          </cell>
        </row>
        <row r="258">
          <cell r="A258">
            <v>266</v>
          </cell>
        </row>
        <row r="259">
          <cell r="A259">
            <v>267</v>
          </cell>
        </row>
        <row r="260">
          <cell r="A260">
            <v>268</v>
          </cell>
        </row>
        <row r="261">
          <cell r="A261">
            <v>269</v>
          </cell>
        </row>
        <row r="262">
          <cell r="A262">
            <v>270</v>
          </cell>
        </row>
        <row r="263">
          <cell r="A263">
            <v>271</v>
          </cell>
        </row>
        <row r="264">
          <cell r="A264">
            <v>272</v>
          </cell>
        </row>
        <row r="265">
          <cell r="A265">
            <v>273</v>
          </cell>
        </row>
        <row r="266">
          <cell r="A266">
            <v>274</v>
          </cell>
        </row>
        <row r="267">
          <cell r="A267">
            <v>275</v>
          </cell>
        </row>
        <row r="268">
          <cell r="A268">
            <v>276</v>
          </cell>
        </row>
        <row r="269">
          <cell r="A269">
            <v>277</v>
          </cell>
        </row>
        <row r="270">
          <cell r="A270">
            <v>278</v>
          </cell>
        </row>
        <row r="271">
          <cell r="A271">
            <v>279</v>
          </cell>
        </row>
        <row r="272">
          <cell r="A272">
            <v>280</v>
          </cell>
        </row>
        <row r="273">
          <cell r="A273">
            <v>281</v>
          </cell>
        </row>
        <row r="274">
          <cell r="A274">
            <v>282</v>
          </cell>
        </row>
        <row r="275">
          <cell r="A275">
            <v>283</v>
          </cell>
        </row>
        <row r="276">
          <cell r="A276">
            <v>284</v>
          </cell>
        </row>
        <row r="277">
          <cell r="A277">
            <v>285</v>
          </cell>
        </row>
        <row r="278">
          <cell r="A278">
            <v>286</v>
          </cell>
        </row>
        <row r="279">
          <cell r="A279">
            <v>287</v>
          </cell>
        </row>
        <row r="280">
          <cell r="A280">
            <v>288</v>
          </cell>
        </row>
        <row r="281">
          <cell r="A281">
            <v>289</v>
          </cell>
        </row>
        <row r="282">
          <cell r="A282">
            <v>290</v>
          </cell>
        </row>
        <row r="283">
          <cell r="A283">
            <v>291</v>
          </cell>
        </row>
        <row r="284">
          <cell r="A284">
            <v>292</v>
          </cell>
        </row>
        <row r="285">
          <cell r="A285">
            <v>293</v>
          </cell>
        </row>
        <row r="286">
          <cell r="A286">
            <v>294</v>
          </cell>
        </row>
        <row r="287">
          <cell r="A287">
            <v>295</v>
          </cell>
        </row>
        <row r="288">
          <cell r="A288">
            <v>296</v>
          </cell>
        </row>
        <row r="289">
          <cell r="A289">
            <v>297</v>
          </cell>
        </row>
        <row r="290">
          <cell r="A290">
            <v>298</v>
          </cell>
        </row>
        <row r="291">
          <cell r="A291">
            <v>299</v>
          </cell>
        </row>
        <row r="292">
          <cell r="A292">
            <v>300</v>
          </cell>
        </row>
        <row r="293">
          <cell r="A293">
            <v>301</v>
          </cell>
        </row>
        <row r="294">
          <cell r="A294">
            <v>302</v>
          </cell>
        </row>
        <row r="295">
          <cell r="A295">
            <v>303</v>
          </cell>
        </row>
        <row r="296">
          <cell r="A296">
            <v>304</v>
          </cell>
        </row>
        <row r="297">
          <cell r="A297">
            <v>305</v>
          </cell>
        </row>
        <row r="298">
          <cell r="A298">
            <v>306</v>
          </cell>
        </row>
        <row r="299">
          <cell r="A299">
            <v>307</v>
          </cell>
        </row>
        <row r="300">
          <cell r="A300">
            <v>308</v>
          </cell>
        </row>
        <row r="301">
          <cell r="A301">
            <v>309</v>
          </cell>
        </row>
        <row r="302">
          <cell r="A302">
            <v>310</v>
          </cell>
        </row>
        <row r="303">
          <cell r="A303">
            <v>311</v>
          </cell>
        </row>
        <row r="304">
          <cell r="A304">
            <v>312</v>
          </cell>
        </row>
        <row r="305">
          <cell r="A305">
            <v>313</v>
          </cell>
        </row>
        <row r="306">
          <cell r="A306">
            <v>314</v>
          </cell>
        </row>
        <row r="307">
          <cell r="A307">
            <v>315</v>
          </cell>
        </row>
        <row r="308">
          <cell r="A308">
            <v>316</v>
          </cell>
        </row>
        <row r="309">
          <cell r="A309">
            <v>317</v>
          </cell>
        </row>
        <row r="310">
          <cell r="A310">
            <v>318</v>
          </cell>
        </row>
        <row r="311">
          <cell r="A311">
            <v>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I8" sqref="I8"/>
    </sheetView>
  </sheetViews>
  <sheetFormatPr defaultColWidth="9.140625" defaultRowHeight="12.75"/>
  <cols>
    <col min="1" max="1" width="4.8515625" style="1" customWidth="1"/>
    <col min="2" max="2" width="5.57421875" style="1" customWidth="1"/>
    <col min="3" max="3" width="27.57421875" style="1" customWidth="1"/>
    <col min="4" max="4" width="8.00390625" style="1" customWidth="1"/>
    <col min="5" max="5" width="17.7109375" style="1" customWidth="1"/>
    <col min="6" max="6" width="15.140625" style="1" customWidth="1"/>
    <col min="7" max="11" width="9.140625" style="1" customWidth="1"/>
    <col min="12" max="12" width="10.421875" style="1" customWidth="1"/>
    <col min="13" max="16384" width="9.140625" style="1" customWidth="1"/>
  </cols>
  <sheetData>
    <row r="1" spans="1:14" ht="18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2.7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5">
      <c r="A4" s="2" t="s">
        <v>3</v>
      </c>
      <c r="B4" s="3"/>
      <c r="C4" s="3"/>
      <c r="D4" s="3"/>
      <c r="E4" s="3"/>
      <c r="F4" s="4"/>
      <c r="G4" s="4"/>
      <c r="H4" s="4"/>
      <c r="I4" s="3"/>
      <c r="J4" s="3"/>
      <c r="K4" s="3"/>
      <c r="L4" s="3"/>
      <c r="M4" s="3"/>
      <c r="N4" s="3"/>
    </row>
    <row r="5" spans="1:14" ht="15">
      <c r="A5" s="2" t="s">
        <v>4</v>
      </c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  <c r="N5" s="3"/>
    </row>
    <row r="6" spans="1:14" ht="15">
      <c r="A6" s="2" t="s">
        <v>5</v>
      </c>
      <c r="B6" s="3"/>
      <c r="C6" s="3"/>
      <c r="D6" s="3"/>
      <c r="E6" s="3"/>
      <c r="F6" s="4"/>
      <c r="G6" s="4"/>
      <c r="H6" s="4"/>
      <c r="I6" s="3"/>
      <c r="J6" s="3"/>
      <c r="K6" s="3"/>
      <c r="L6" s="3"/>
      <c r="M6" s="3"/>
      <c r="N6" s="3"/>
    </row>
    <row r="7" spans="1:14" ht="13.5" thickBot="1">
      <c r="A7" s="3" t="s">
        <v>6</v>
      </c>
      <c r="B7" s="3"/>
      <c r="C7" s="3"/>
      <c r="D7" s="3"/>
      <c r="E7" s="3"/>
      <c r="F7" s="4"/>
      <c r="G7" s="4"/>
      <c r="H7" s="4"/>
      <c r="I7" s="5"/>
      <c r="J7" s="6"/>
      <c r="K7" s="6"/>
      <c r="L7" s="6"/>
      <c r="M7" s="3"/>
      <c r="N7" s="3"/>
    </row>
    <row r="8" spans="1:14" ht="14.25" thickBot="1" thickTop="1">
      <c r="A8" s="3" t="s">
        <v>7</v>
      </c>
      <c r="B8" s="3"/>
      <c r="C8" s="3"/>
      <c r="D8" s="3"/>
      <c r="E8" s="3"/>
      <c r="F8" s="4"/>
      <c r="G8" s="4" t="s">
        <v>8</v>
      </c>
      <c r="H8" s="4"/>
      <c r="I8" s="7">
        <f>SUM(M11:M34)</f>
        <v>120</v>
      </c>
      <c r="J8" s="3"/>
      <c r="K8" s="8"/>
      <c r="L8" s="8"/>
      <c r="M8" s="9"/>
      <c r="N8" s="3"/>
    </row>
    <row r="9" spans="1:14" ht="21" thickTop="1">
      <c r="A9" s="10"/>
      <c r="B9" s="11" t="s">
        <v>9</v>
      </c>
      <c r="C9" s="12"/>
      <c r="D9" s="12"/>
      <c r="E9" s="12" t="s">
        <v>10</v>
      </c>
      <c r="F9" s="4" t="s">
        <v>11</v>
      </c>
      <c r="G9" s="4"/>
      <c r="H9" s="4"/>
      <c r="I9" s="3"/>
      <c r="J9" s="3"/>
      <c r="K9" s="9"/>
      <c r="L9" s="9"/>
      <c r="M9" s="3"/>
      <c r="N9" s="3"/>
    </row>
    <row r="10" spans="1:14" ht="33.75">
      <c r="A10" s="13" t="s">
        <v>12</v>
      </c>
      <c r="B10" s="14" t="s">
        <v>13</v>
      </c>
      <c r="C10" s="14" t="s">
        <v>14</v>
      </c>
      <c r="D10" s="13" t="s">
        <v>15</v>
      </c>
      <c r="E10" s="14" t="s">
        <v>16</v>
      </c>
      <c r="F10" s="14" t="s">
        <v>17</v>
      </c>
      <c r="G10" s="13" t="s">
        <v>18</v>
      </c>
      <c r="H10" s="13" t="s">
        <v>19</v>
      </c>
      <c r="I10" s="15" t="s">
        <v>20</v>
      </c>
      <c r="J10" s="16" t="s">
        <v>21</v>
      </c>
      <c r="K10" s="13" t="s">
        <v>22</v>
      </c>
      <c r="L10" s="13" t="s">
        <v>23</v>
      </c>
      <c r="M10" s="6"/>
      <c r="N10" s="6"/>
    </row>
    <row r="11" spans="1:13" ht="12.75">
      <c r="A11" s="57">
        <v>1</v>
      </c>
      <c r="B11" s="18">
        <v>91</v>
      </c>
      <c r="C11" s="18" t="str">
        <f>VLOOKUP($B11,'[1]Іменні заявки'!$A:$I,2,FALSE)</f>
        <v>Паладюк Олег</v>
      </c>
      <c r="D11" s="17" t="str">
        <f>VLOOKUP($B11,'[1]Іменні заявки'!$A:$I,7,FALSE)</f>
        <v>ІІ</v>
      </c>
      <c r="E11" s="58" t="str">
        <f>VLOOKUP($B11,'[1]Іменні заявки'!$A:$I,4,FALSE)</f>
        <v>Глибоцький район</v>
      </c>
      <c r="F11" s="58" t="str">
        <f>VLOOKUP($B11,'[1]Іменні заявки'!$A:$I,3,FALSE)</f>
        <v>Глибоцький район</v>
      </c>
      <c r="G11" s="56">
        <f>VLOOKUP(B11,'[1]Ралі с4'!$B:$L,10,FALSE)</f>
        <v>101.44927536231884</v>
      </c>
      <c r="H11" s="55">
        <f>VLOOKUP(B11,'[1]Спринт С-;'!$B:$L,10,FALSE)</f>
        <v>100</v>
      </c>
      <c r="I11" s="56">
        <f>G11+H11</f>
        <v>201.44927536231884</v>
      </c>
      <c r="J11" s="57">
        <v>100</v>
      </c>
      <c r="K11" s="59">
        <v>1</v>
      </c>
      <c r="L11" s="19" t="s">
        <v>24</v>
      </c>
      <c r="M11" s="1">
        <f>IF(D11="МС",100,IF(D11="КМС",30,IF(D11="І",10,IF(D11="ІІ",3,IF(D11="ІІІ",1)))))</f>
        <v>3</v>
      </c>
    </row>
    <row r="12" spans="1:13" ht="12.75">
      <c r="A12" s="57"/>
      <c r="B12" s="18">
        <v>93</v>
      </c>
      <c r="C12" s="18" t="str">
        <f>VLOOKUP($B12,'[1]Іменні заявки'!$A:$I,2,FALSE)</f>
        <v>Лупуляк Олександр</v>
      </c>
      <c r="D12" s="17" t="str">
        <f>VLOOKUP($B12,'[1]Іменні заявки'!$A:$I,7,FALSE)</f>
        <v>ІІ</v>
      </c>
      <c r="E12" s="58"/>
      <c r="F12" s="58"/>
      <c r="G12" s="56"/>
      <c r="H12" s="56"/>
      <c r="I12" s="56"/>
      <c r="J12" s="57"/>
      <c r="K12" s="57"/>
      <c r="L12" s="19" t="s">
        <v>24</v>
      </c>
      <c r="M12" s="1">
        <f aca="true" t="shared" si="0" ref="M12:M34">IF(D12="МС",100,IF(D12="КМС",30,IF(D12="І",10,IF(D12="ІІ",3,IF(D12="ІІІ",1)))))</f>
        <v>3</v>
      </c>
    </row>
    <row r="13" spans="1:13" ht="12.75">
      <c r="A13" s="57"/>
      <c r="B13" s="18">
        <v>92</v>
      </c>
      <c r="C13" s="18" t="str">
        <f>VLOOKUP($B13,'[1]Іменні заявки'!$A:$I,2,FALSE)</f>
        <v>Кольцюк Максим</v>
      </c>
      <c r="D13" s="17" t="str">
        <f>VLOOKUP($B13,'[1]Іменні заявки'!$A:$I,7,FALSE)</f>
        <v>ІІ</v>
      </c>
      <c r="E13" s="58"/>
      <c r="F13" s="58"/>
      <c r="G13" s="56"/>
      <c r="H13" s="56"/>
      <c r="I13" s="56"/>
      <c r="J13" s="57"/>
      <c r="K13" s="57"/>
      <c r="L13" s="19" t="s">
        <v>24</v>
      </c>
      <c r="M13" s="1">
        <f t="shared" si="0"/>
        <v>3</v>
      </c>
    </row>
    <row r="14" spans="1:13" ht="12.75">
      <c r="A14" s="57"/>
      <c r="B14" s="18">
        <v>94</v>
      </c>
      <c r="C14" s="18" t="str">
        <f>VLOOKUP($B14,'[1]Іменні заявки'!$A:$I,2,FALSE)</f>
        <v>Шород Михайло</v>
      </c>
      <c r="D14" s="17" t="str">
        <f>VLOOKUP($B14,'[1]Іменні заявки'!$A:$I,7,FALSE)</f>
        <v>ІІІ</v>
      </c>
      <c r="E14" s="58"/>
      <c r="F14" s="58"/>
      <c r="G14" s="56"/>
      <c r="H14" s="56"/>
      <c r="I14" s="56"/>
      <c r="J14" s="57"/>
      <c r="K14" s="57"/>
      <c r="L14" s="19" t="s">
        <v>24</v>
      </c>
      <c r="M14" s="1">
        <f t="shared" si="0"/>
        <v>1</v>
      </c>
    </row>
    <row r="15" spans="1:13" ht="12.75">
      <c r="A15" s="57">
        <v>2</v>
      </c>
      <c r="B15" s="18">
        <v>71</v>
      </c>
      <c r="C15" s="18" t="str">
        <f>VLOOKUP($B15,'[1]Іменні заявки'!$A:$I,2,FALSE)</f>
        <v>Садагурський Іван</v>
      </c>
      <c r="D15" s="17" t="str">
        <f>VLOOKUP($B15,'[1]Іменні заявки'!$A:$I,7,FALSE)</f>
        <v>ІІ</v>
      </c>
      <c r="E15" s="58" t="str">
        <f>VLOOKUP($B15,'[1]Іменні заявки'!$A:$I,4,FALSE)</f>
        <v>Глибоцький район</v>
      </c>
      <c r="F15" s="58" t="str">
        <f>VLOOKUP($B15,'[1]Іменні заявки'!$A:$I,3,FALSE)</f>
        <v>Глибоцький ЦТКСЕУМ</v>
      </c>
      <c r="G15" s="56">
        <f>VLOOKUP(B15,'[1]Ралі с4'!$B:$L,10,FALSE)</f>
        <v>105.79710144927536</v>
      </c>
      <c r="H15" s="55">
        <f>VLOOKUP(B15,'[1]Спринт С-;'!$B:$L,10,FALSE)</f>
        <v>100</v>
      </c>
      <c r="I15" s="56">
        <f>G15+H15</f>
        <v>205.79710144927537</v>
      </c>
      <c r="J15" s="56">
        <f>I15/$I$11*100</f>
        <v>102.15827338129498</v>
      </c>
      <c r="K15" s="57">
        <v>2</v>
      </c>
      <c r="L15" s="19" t="s">
        <v>24</v>
      </c>
      <c r="M15" s="1">
        <f t="shared" si="0"/>
        <v>3</v>
      </c>
    </row>
    <row r="16" spans="1:13" ht="12.75">
      <c r="A16" s="57"/>
      <c r="B16" s="18">
        <v>72</v>
      </c>
      <c r="C16" s="18" t="str">
        <f>VLOOKUP($B16,'[1]Іменні заявки'!$A:$I,2,FALSE)</f>
        <v>Зеленівський Антон</v>
      </c>
      <c r="D16" s="17" t="str">
        <f>VLOOKUP($B16,'[1]Іменні заявки'!$A:$I,7,FALSE)</f>
        <v>ІІ</v>
      </c>
      <c r="E16" s="58"/>
      <c r="F16" s="58"/>
      <c r="G16" s="56"/>
      <c r="H16" s="56"/>
      <c r="I16" s="56"/>
      <c r="J16" s="56"/>
      <c r="K16" s="57"/>
      <c r="L16" s="19" t="s">
        <v>24</v>
      </c>
      <c r="M16" s="1">
        <f t="shared" si="0"/>
        <v>3</v>
      </c>
    </row>
    <row r="17" spans="1:13" ht="12.75">
      <c r="A17" s="57"/>
      <c r="B17" s="18">
        <v>74</v>
      </c>
      <c r="C17" s="18" t="str">
        <f>VLOOKUP($B17,'[1]Іменні заявки'!$A:$I,2,FALSE)</f>
        <v>Голунга Костянтин</v>
      </c>
      <c r="D17" s="17" t="str">
        <f>VLOOKUP($B17,'[1]Іменні заявки'!$A:$I,7,FALSE)</f>
        <v>ІІ</v>
      </c>
      <c r="E17" s="58"/>
      <c r="F17" s="58"/>
      <c r="G17" s="56"/>
      <c r="H17" s="56"/>
      <c r="I17" s="56"/>
      <c r="J17" s="56"/>
      <c r="K17" s="57"/>
      <c r="L17" s="19" t="s">
        <v>24</v>
      </c>
      <c r="M17" s="1">
        <f t="shared" si="0"/>
        <v>3</v>
      </c>
    </row>
    <row r="18" spans="1:13" ht="12.75">
      <c r="A18" s="57"/>
      <c r="B18" s="18">
        <v>75</v>
      </c>
      <c r="C18" s="18" t="str">
        <f>VLOOKUP($B18,'[1]Іменні заявки'!$A:$I,2,FALSE)</f>
        <v>Патраш Артур</v>
      </c>
      <c r="D18" s="17" t="str">
        <f>VLOOKUP($B18,'[1]Іменні заявки'!$A:$I,7,FALSE)</f>
        <v>ІІ</v>
      </c>
      <c r="E18" s="58"/>
      <c r="F18" s="58"/>
      <c r="G18" s="56"/>
      <c r="H18" s="56"/>
      <c r="I18" s="56"/>
      <c r="J18" s="56"/>
      <c r="K18" s="57"/>
      <c r="L18" s="19" t="s">
        <v>24</v>
      </c>
      <c r="M18" s="1">
        <f t="shared" si="0"/>
        <v>3</v>
      </c>
    </row>
    <row r="19" spans="1:13" ht="12.75">
      <c r="A19" s="57">
        <v>3</v>
      </c>
      <c r="B19" s="20">
        <v>31</v>
      </c>
      <c r="C19" s="18" t="str">
        <f>VLOOKUP($B19,'[1]Іменні заявки'!$A:$I,2,FALSE)</f>
        <v>Кіріл Вадим</v>
      </c>
      <c r="D19" s="17" t="str">
        <f>VLOOKUP($B19,'[1]Іменні заявки'!$A:$I,7,FALSE)</f>
        <v>ІІ</v>
      </c>
      <c r="E19" s="58" t="str">
        <f>VLOOKUP($B19,'[1]Іменні заявки'!$A:$I,4,FALSE)</f>
        <v>Новоселицький райцон</v>
      </c>
      <c r="F19" s="58" t="str">
        <f>VLOOKUP($B19,'[1]Іменні заявки'!$A:$I,3,FALSE)</f>
        <v>Новоселицький РЦСТКЕУМ</v>
      </c>
      <c r="G19" s="56">
        <f>VLOOKUP(B19,'[1]Ралі с4'!$B:$L,10,FALSE)</f>
        <v>100</v>
      </c>
      <c r="H19" s="55">
        <f>VLOOKUP(B19,'[1]Спринт С-;'!$B:$L,10,FALSE)</f>
        <v>110.5263157894737</v>
      </c>
      <c r="I19" s="56">
        <f>G19+H19</f>
        <v>210.5263157894737</v>
      </c>
      <c r="J19" s="56">
        <f>I19/$I$11*100</f>
        <v>104.50586898901932</v>
      </c>
      <c r="K19" s="59">
        <v>3</v>
      </c>
      <c r="L19" s="19" t="s">
        <v>24</v>
      </c>
      <c r="M19" s="1">
        <f t="shared" si="0"/>
        <v>3</v>
      </c>
    </row>
    <row r="20" spans="1:13" ht="12.75">
      <c r="A20" s="57"/>
      <c r="B20" s="18">
        <v>32</v>
      </c>
      <c r="C20" s="18" t="str">
        <f>VLOOKUP($B20,'[1]Іменні заявки'!$A:$I,2,FALSE)</f>
        <v>Агапій Вадим</v>
      </c>
      <c r="D20" s="17" t="str">
        <f>VLOOKUP($B20,'[1]Іменні заявки'!$A:$I,7,FALSE)</f>
        <v>ІІ</v>
      </c>
      <c r="E20" s="58"/>
      <c r="F20" s="58"/>
      <c r="G20" s="56"/>
      <c r="H20" s="56"/>
      <c r="I20" s="56"/>
      <c r="J20" s="56"/>
      <c r="K20" s="57"/>
      <c r="L20" s="19" t="s">
        <v>24</v>
      </c>
      <c r="M20" s="1">
        <f t="shared" si="0"/>
        <v>3</v>
      </c>
    </row>
    <row r="21" spans="1:13" ht="12.75">
      <c r="A21" s="57"/>
      <c r="B21" s="18">
        <v>33</v>
      </c>
      <c r="C21" s="18" t="str">
        <f>VLOOKUP($B21,'[1]Іменні заявки'!$A:$I,2,FALSE)</f>
        <v>Паскар Вадим</v>
      </c>
      <c r="D21" s="17" t="str">
        <f>VLOOKUP($B21,'[1]Іменні заявки'!$A:$I,7,FALSE)</f>
        <v>І</v>
      </c>
      <c r="E21" s="58"/>
      <c r="F21" s="58"/>
      <c r="G21" s="56"/>
      <c r="H21" s="56"/>
      <c r="I21" s="56"/>
      <c r="J21" s="56"/>
      <c r="K21" s="57"/>
      <c r="L21" s="19" t="s">
        <v>24</v>
      </c>
      <c r="M21" s="1">
        <f t="shared" si="0"/>
        <v>10</v>
      </c>
    </row>
    <row r="22" spans="1:13" ht="12.75">
      <c r="A22" s="57"/>
      <c r="B22" s="18">
        <v>35</v>
      </c>
      <c r="C22" s="18" t="str">
        <f>VLOOKUP($B22,'[1]Іменні заявки'!$A:$I,2,FALSE)</f>
        <v>Роман Флорін</v>
      </c>
      <c r="D22" s="17" t="str">
        <f>VLOOKUP($B22,'[1]Іменні заявки'!$A:$I,7,FALSE)</f>
        <v>ІІІ</v>
      </c>
      <c r="E22" s="58"/>
      <c r="F22" s="58"/>
      <c r="G22" s="56"/>
      <c r="H22" s="56"/>
      <c r="I22" s="56"/>
      <c r="J22" s="56"/>
      <c r="K22" s="57"/>
      <c r="L22" s="19" t="s">
        <v>24</v>
      </c>
      <c r="M22" s="1">
        <f t="shared" si="0"/>
        <v>1</v>
      </c>
    </row>
    <row r="23" spans="1:13" ht="12.75">
      <c r="A23" s="57">
        <v>4</v>
      </c>
      <c r="B23" s="18">
        <v>143</v>
      </c>
      <c r="C23" s="18" t="str">
        <f>VLOOKUP($B23,'[1]Іменні заявки'!$A:$I,2,FALSE)</f>
        <v>Генкул Вадим</v>
      </c>
      <c r="D23" s="17" t="str">
        <f>VLOOKUP($B23,'[1]Іменні заявки'!$A:$I,7,FALSE)</f>
        <v>ІІІ</v>
      </c>
      <c r="E23" s="58" t="str">
        <f>VLOOKUP($B23,'[1]Іменні заявки'!$A:$I,4,FALSE)</f>
        <v>Путильський район</v>
      </c>
      <c r="F23" s="58" t="str">
        <f>VLOOKUP($B23,'[1]Іменні заявки'!$A:$I,3,FALSE)</f>
        <v>Путильський район</v>
      </c>
      <c r="G23" s="56">
        <f>VLOOKUP(B23,'[1]Ралі с4'!$B:$L,10,FALSE)</f>
        <v>112.07729468599035</v>
      </c>
      <c r="H23" s="55">
        <f>VLOOKUP(B23,'[1]Спринт С-;'!$B:$L,10,FALSE)</f>
        <v>101.75438596491229</v>
      </c>
      <c r="I23" s="56">
        <f>G23+H23</f>
        <v>213.83168065090263</v>
      </c>
      <c r="J23" s="56">
        <f>I23/$I$11*100</f>
        <v>106.14666161807395</v>
      </c>
      <c r="K23" s="57">
        <v>4</v>
      </c>
      <c r="L23" s="19" t="s">
        <v>24</v>
      </c>
      <c r="M23" s="1">
        <f t="shared" si="0"/>
        <v>1</v>
      </c>
    </row>
    <row r="24" spans="1:13" ht="12.75">
      <c r="A24" s="57"/>
      <c r="B24" s="18">
        <v>144</v>
      </c>
      <c r="C24" s="18" t="str">
        <f>VLOOKUP($B24,'[1]Іменні заявки'!$A:$I,2,FALSE)</f>
        <v>Ковбиш Олександр</v>
      </c>
      <c r="D24" s="17" t="str">
        <f>VLOOKUP($B24,'[1]Іменні заявки'!$A:$I,7,FALSE)</f>
        <v>ІІІ</v>
      </c>
      <c r="E24" s="58"/>
      <c r="F24" s="58"/>
      <c r="G24" s="56"/>
      <c r="H24" s="56"/>
      <c r="I24" s="56"/>
      <c r="J24" s="56"/>
      <c r="K24" s="57"/>
      <c r="L24" s="19" t="s">
        <v>24</v>
      </c>
      <c r="M24" s="1">
        <f t="shared" si="0"/>
        <v>1</v>
      </c>
    </row>
    <row r="25" spans="1:13" ht="12.75">
      <c r="A25" s="57"/>
      <c r="B25" s="18">
        <v>145</v>
      </c>
      <c r="C25" s="18" t="str">
        <f>VLOOKUP($B25,'[1]Іменні заявки'!$A:$I,2,FALSE)</f>
        <v>Михайлюк Любомир</v>
      </c>
      <c r="D25" s="17" t="str">
        <f>VLOOKUP($B25,'[1]Іменні заявки'!$A:$I,7,FALSE)</f>
        <v>ІІІ</v>
      </c>
      <c r="E25" s="58"/>
      <c r="F25" s="58"/>
      <c r="G25" s="56"/>
      <c r="H25" s="56"/>
      <c r="I25" s="56"/>
      <c r="J25" s="56"/>
      <c r="K25" s="57"/>
      <c r="L25" s="19" t="s">
        <v>24</v>
      </c>
      <c r="M25" s="1">
        <f t="shared" si="0"/>
        <v>1</v>
      </c>
    </row>
    <row r="26" spans="1:13" ht="12.75">
      <c r="A26" s="57"/>
      <c r="B26" s="18">
        <v>141</v>
      </c>
      <c r="C26" s="18" t="str">
        <f>VLOOKUP($B26,'[1]Іменні заявки'!$A:$I,2,FALSE)</f>
        <v>Терин Денис</v>
      </c>
      <c r="D26" s="17" t="str">
        <f>VLOOKUP($B26,'[1]Іменні заявки'!$A:$I,7,FALSE)</f>
        <v>ІІІ</v>
      </c>
      <c r="E26" s="58"/>
      <c r="F26" s="58"/>
      <c r="G26" s="56"/>
      <c r="H26" s="56"/>
      <c r="I26" s="56"/>
      <c r="J26" s="56"/>
      <c r="K26" s="57"/>
      <c r="L26" s="19" t="s">
        <v>24</v>
      </c>
      <c r="M26" s="1">
        <f t="shared" si="0"/>
        <v>1</v>
      </c>
    </row>
    <row r="27" spans="1:13" ht="12.75">
      <c r="A27" s="57">
        <v>5</v>
      </c>
      <c r="B27" s="18">
        <v>23</v>
      </c>
      <c r="C27" s="18" t="str">
        <f>VLOOKUP($B27,'[1]Іменні заявки'!$A:$I,2,FALSE)</f>
        <v>Мандалак Васілій</v>
      </c>
      <c r="D27" s="17" t="str">
        <f>VLOOKUP($B27,'[1]Іменні заявки'!$A:$I,7,FALSE)</f>
        <v>І</v>
      </c>
      <c r="E27" s="58" t="str">
        <f>VLOOKUP($B27,'[1]Іменні заявки'!$A:$I,4,FALSE)</f>
        <v>Новоселицький район</v>
      </c>
      <c r="F27" s="58" t="str">
        <f>VLOOKUP($B27,'[1]Іменні заявки'!$A:$I,3,FALSE)</f>
        <v>Новоселицький район</v>
      </c>
      <c r="G27" s="56">
        <f>VLOOKUP(B27,'[1]Ралі с4'!$B:$L,10,FALSE)</f>
        <v>100</v>
      </c>
      <c r="H27" s="55">
        <f>VLOOKUP(B27,'[1]Спринт С-;'!$B:$L,10,FALSE)</f>
        <v>116.37426900584795</v>
      </c>
      <c r="I27" s="56">
        <f>G27+H27</f>
        <v>216.37426900584796</v>
      </c>
      <c r="J27" s="56">
        <f>I27/$I$11*100</f>
        <v>107.40880979426986</v>
      </c>
      <c r="K27" s="59">
        <v>5</v>
      </c>
      <c r="L27" s="19" t="s">
        <v>24</v>
      </c>
      <c r="M27" s="1">
        <f t="shared" si="0"/>
        <v>10</v>
      </c>
    </row>
    <row r="28" spans="1:13" ht="12.75">
      <c r="A28" s="57"/>
      <c r="B28" s="18">
        <v>24</v>
      </c>
      <c r="C28" s="18" t="str">
        <f>VLOOKUP($B28,'[1]Іменні заявки'!$A:$I,2,FALSE)</f>
        <v>Штефанеса Дмитро</v>
      </c>
      <c r="D28" s="17" t="str">
        <f>VLOOKUP($B28,'[1]Іменні заявки'!$A:$I,7,FALSE)</f>
        <v>ІІ</v>
      </c>
      <c r="E28" s="58"/>
      <c r="F28" s="58"/>
      <c r="G28" s="56"/>
      <c r="H28" s="56"/>
      <c r="I28" s="56"/>
      <c r="J28" s="56"/>
      <c r="K28" s="57"/>
      <c r="L28" s="19" t="s">
        <v>24</v>
      </c>
      <c r="M28" s="1">
        <f t="shared" si="0"/>
        <v>3</v>
      </c>
    </row>
    <row r="29" spans="1:13" ht="12.75">
      <c r="A29" s="57"/>
      <c r="B29" s="18">
        <v>22</v>
      </c>
      <c r="C29" s="18" t="str">
        <f>VLOOKUP($B29,'[1]Іменні заявки'!$A:$I,2,FALSE)</f>
        <v>Гульпе Олексій</v>
      </c>
      <c r="D29" s="17" t="str">
        <f>VLOOKUP($B29,'[1]Іменні заявки'!$A:$I,7,FALSE)</f>
        <v>КМС</v>
      </c>
      <c r="E29" s="58"/>
      <c r="F29" s="58"/>
      <c r="G29" s="56"/>
      <c r="H29" s="56"/>
      <c r="I29" s="56"/>
      <c r="J29" s="56"/>
      <c r="K29" s="57"/>
      <c r="L29" s="19" t="s">
        <v>24</v>
      </c>
      <c r="M29" s="1">
        <f t="shared" si="0"/>
        <v>30</v>
      </c>
    </row>
    <row r="30" spans="1:13" ht="12.75">
      <c r="A30" s="57"/>
      <c r="B30" s="18">
        <v>21</v>
      </c>
      <c r="C30" s="18" t="str">
        <f>VLOOKUP($B30,'[1]Іменні заявки'!$A:$I,2,FALSE)</f>
        <v>Урсой Олег</v>
      </c>
      <c r="D30" s="17" t="str">
        <f>VLOOKUP($B30,'[1]Іменні заявки'!$A:$I,7,FALSE)</f>
        <v>КМС</v>
      </c>
      <c r="E30" s="58"/>
      <c r="F30" s="58"/>
      <c r="G30" s="56"/>
      <c r="H30" s="56"/>
      <c r="I30" s="56"/>
      <c r="J30" s="56"/>
      <c r="K30" s="57"/>
      <c r="L30" s="19" t="s">
        <v>24</v>
      </c>
      <c r="M30" s="1">
        <f t="shared" si="0"/>
        <v>30</v>
      </c>
    </row>
    <row r="31" spans="1:13" ht="12.75">
      <c r="A31" s="57">
        <v>6</v>
      </c>
      <c r="B31" s="18">
        <v>11</v>
      </c>
      <c r="C31" s="18" t="str">
        <f>VLOOKUP($B31,'[1]Іменні заявки'!$A:$I,2,FALSE)</f>
        <v>Мудрий Ярослав</v>
      </c>
      <c r="D31" s="17" t="str">
        <f>VLOOKUP($B31,'[1]Іменні заявки'!$A:$I,7,FALSE)</f>
        <v>ІІІ</v>
      </c>
      <c r="E31" s="58" t="str">
        <f>VLOOKUP($B31,'[1]Іменні заявки'!$A:$I,4,FALSE)</f>
        <v>Чернівці</v>
      </c>
      <c r="F31" s="58" t="str">
        <f>VLOOKUP($B31,'[1]Іменні заявки'!$A:$I,3,FALSE)</f>
        <v>ОЦТКЕУМ</v>
      </c>
      <c r="G31" s="56">
        <f>VLOOKUP(B31,'[1]Ралі с4'!$B:$L,10,FALSE)</f>
        <v>109.66183574879227</v>
      </c>
      <c r="H31" s="55">
        <f>VLOOKUP(B31,'[1]Спринт С-;'!$B:$L,10,FALSE)</f>
        <v>114.03508771929825</v>
      </c>
      <c r="I31" s="56">
        <f>G31+H31</f>
        <v>223.69692346809052</v>
      </c>
      <c r="J31" s="56">
        <f>I31/$I$11*100</f>
        <v>111.04379654171399</v>
      </c>
      <c r="K31" s="57">
        <v>6</v>
      </c>
      <c r="L31" s="19" t="s">
        <v>24</v>
      </c>
      <c r="M31" s="1">
        <f t="shared" si="0"/>
        <v>1</v>
      </c>
    </row>
    <row r="32" spans="1:13" ht="12.75">
      <c r="A32" s="57"/>
      <c r="B32" s="18">
        <v>12</v>
      </c>
      <c r="C32" s="18" t="str">
        <f>VLOOKUP($B32,'[1]Іменні заявки'!$A:$I,2,FALSE)</f>
        <v>Коржевий Іван</v>
      </c>
      <c r="D32" s="17" t="str">
        <f>VLOOKUP($B32,'[1]Іменні заявки'!$A:$I,7,FALSE)</f>
        <v>ІІІ</v>
      </c>
      <c r="E32" s="58"/>
      <c r="F32" s="58"/>
      <c r="G32" s="56"/>
      <c r="H32" s="56"/>
      <c r="I32" s="56"/>
      <c r="J32" s="56"/>
      <c r="K32" s="57"/>
      <c r="L32" s="19" t="s">
        <v>24</v>
      </c>
      <c r="M32" s="1">
        <f t="shared" si="0"/>
        <v>1</v>
      </c>
    </row>
    <row r="33" spans="1:13" ht="12.75">
      <c r="A33" s="57"/>
      <c r="B33" s="18">
        <v>13</v>
      </c>
      <c r="C33" s="18" t="str">
        <f>VLOOKUP($B33,'[1]Іменні заявки'!$A:$I,2,FALSE)</f>
        <v>Лещук Олександр</v>
      </c>
      <c r="D33" s="17" t="str">
        <f>VLOOKUP($B33,'[1]Іменні заявки'!$A:$I,7,FALSE)</f>
        <v>ІІІ</v>
      </c>
      <c r="E33" s="58"/>
      <c r="F33" s="58"/>
      <c r="G33" s="56"/>
      <c r="H33" s="56"/>
      <c r="I33" s="56"/>
      <c r="J33" s="56"/>
      <c r="K33" s="57"/>
      <c r="L33" s="19" t="s">
        <v>24</v>
      </c>
      <c r="M33" s="1">
        <f t="shared" si="0"/>
        <v>1</v>
      </c>
    </row>
    <row r="34" spans="1:13" ht="12.75">
      <c r="A34" s="57"/>
      <c r="B34" s="18">
        <v>14</v>
      </c>
      <c r="C34" s="18" t="str">
        <f>VLOOKUP($B34,'[1]Іменні заявки'!$A:$I,2,FALSE)</f>
        <v>Заярнюк Владислав</v>
      </c>
      <c r="D34" s="17" t="str">
        <f>VLOOKUP($B34,'[1]Іменні заявки'!$A:$I,7,FALSE)</f>
        <v>ІІІ</v>
      </c>
      <c r="E34" s="58"/>
      <c r="F34" s="58"/>
      <c r="G34" s="56"/>
      <c r="H34" s="56"/>
      <c r="I34" s="56"/>
      <c r="J34" s="56"/>
      <c r="K34" s="57"/>
      <c r="L34" s="19" t="s">
        <v>24</v>
      </c>
      <c r="M34" s="1">
        <f t="shared" si="0"/>
        <v>1</v>
      </c>
    </row>
    <row r="35" spans="1:12" ht="12.75">
      <c r="A35" s="57">
        <v>7</v>
      </c>
      <c r="B35" s="18">
        <v>41</v>
      </c>
      <c r="C35" s="18" t="str">
        <f>VLOOKUP($B35,'[1]Іменні заявки'!$A:$I,2,FALSE)</f>
        <v>Вєтров Андрій</v>
      </c>
      <c r="D35" s="17" t="str">
        <f>VLOOKUP($B35,'[1]Іменні заявки'!$A:$I,7,FALSE)</f>
        <v>ІІІ</v>
      </c>
      <c r="E35" s="58" t="str">
        <f>VLOOKUP($B35,'[1]Іменні заявки'!$A:$I,4,FALSE)</f>
        <v>Сторожинецький район</v>
      </c>
      <c r="F35" s="58" t="str">
        <f>VLOOKUP($B35,'[1]Іменні заявки'!$A:$I,3,FALSE)</f>
        <v>Сторожинецький район</v>
      </c>
      <c r="G35" s="56">
        <f>VLOOKUP(B35,'[1]Ралі с4'!$B:$L,10,FALSE)</f>
        <v>104.34782608695652</v>
      </c>
      <c r="H35" s="55">
        <f>VLOOKUP(B35,'[1]Спринт С-;'!$B:$L,10,FALSE)</f>
        <v>119.88304093567253</v>
      </c>
      <c r="I35" s="56">
        <f>G35+H35</f>
        <v>224.23086702262904</v>
      </c>
      <c r="J35" s="56">
        <f>I35/$I$11*100</f>
        <v>111.30884765871514</v>
      </c>
      <c r="K35" s="59">
        <v>7</v>
      </c>
      <c r="L35" s="19" t="s">
        <v>24</v>
      </c>
    </row>
    <row r="36" spans="1:12" ht="12.75">
      <c r="A36" s="57"/>
      <c r="B36" s="18">
        <v>42</v>
      </c>
      <c r="C36" s="18" t="str">
        <f>VLOOKUP($B36,'[1]Іменні заявки'!$A:$I,2,FALSE)</f>
        <v>Гресько Дмитро</v>
      </c>
      <c r="D36" s="17" t="str">
        <f>VLOOKUP($B36,'[1]Іменні заявки'!$A:$I,7,FALSE)</f>
        <v>ІІІ</v>
      </c>
      <c r="E36" s="58"/>
      <c r="F36" s="58"/>
      <c r="G36" s="56"/>
      <c r="H36" s="56"/>
      <c r="I36" s="56"/>
      <c r="J36" s="56"/>
      <c r="K36" s="57"/>
      <c r="L36" s="19" t="s">
        <v>24</v>
      </c>
    </row>
    <row r="37" spans="1:12" ht="12.75">
      <c r="A37" s="57"/>
      <c r="B37" s="18">
        <v>44</v>
      </c>
      <c r="C37" s="18" t="str">
        <f>VLOOKUP($B37,'[1]Іменні заявки'!$A:$I,2,FALSE)</f>
        <v>Угрін Олег</v>
      </c>
      <c r="D37" s="17" t="str">
        <f>VLOOKUP($B37,'[1]Іменні заявки'!$A:$I,7,FALSE)</f>
        <v>ІІІ</v>
      </c>
      <c r="E37" s="58"/>
      <c r="F37" s="58"/>
      <c r="G37" s="56"/>
      <c r="H37" s="56"/>
      <c r="I37" s="56"/>
      <c r="J37" s="56"/>
      <c r="K37" s="57"/>
      <c r="L37" s="19" t="s">
        <v>24</v>
      </c>
    </row>
    <row r="38" spans="1:12" ht="12.75">
      <c r="A38" s="57"/>
      <c r="B38" s="18">
        <v>45</v>
      </c>
      <c r="C38" s="18" t="str">
        <f>VLOOKUP($B38,'[1]Іменні заявки'!$A:$I,2,FALSE)</f>
        <v>Червоняк Максим</v>
      </c>
      <c r="D38" s="17" t="str">
        <f>VLOOKUP($B38,'[1]Іменні заявки'!$A:$I,7,FALSE)</f>
        <v>ІІІ</v>
      </c>
      <c r="E38" s="58"/>
      <c r="F38" s="58"/>
      <c r="G38" s="56"/>
      <c r="H38" s="56"/>
      <c r="I38" s="56"/>
      <c r="J38" s="56"/>
      <c r="K38" s="57"/>
      <c r="L38" s="19" t="s">
        <v>24</v>
      </c>
    </row>
    <row r="39" spans="1:12" ht="12.75">
      <c r="A39" s="57">
        <v>8</v>
      </c>
      <c r="B39" s="18">
        <v>81</v>
      </c>
      <c r="C39" s="18" t="str">
        <f>VLOOKUP($B39,'[1]Іменні заявки'!$A:$I,2,FALSE)</f>
        <v>Голован Олександр</v>
      </c>
      <c r="D39" s="17">
        <f>VLOOKUP($B39,'[1]Іменні заявки'!$A:$I,7,FALSE)</f>
        <v>0</v>
      </c>
      <c r="E39" s="58" t="str">
        <f>VLOOKUP($B39,'[1]Іменні заявки'!$A:$I,4,FALSE)</f>
        <v>Кельменецького району</v>
      </c>
      <c r="F39" s="58" t="str">
        <f>VLOOKUP($B39,'[1]Іменні заявки'!$A:$I,3,FALSE)</f>
        <v>Кельменецького району</v>
      </c>
      <c r="G39" s="56">
        <f>VLOOKUP(B39,'[1]Ралі с4'!$B:$L,10,FALSE)</f>
        <v>113.52657004830917</v>
      </c>
      <c r="H39" s="55">
        <f>VLOOKUP(B39,'[1]Спринт С-;'!$B:$L,10,FALSE)</f>
        <v>122.80701754385966</v>
      </c>
      <c r="I39" s="56">
        <f>G39+H39</f>
        <v>236.33358759216884</v>
      </c>
      <c r="J39" s="56">
        <f>I39/$I$11*100</f>
        <v>117.31667297740755</v>
      </c>
      <c r="K39" s="57">
        <v>8</v>
      </c>
      <c r="L39" s="19" t="s">
        <v>24</v>
      </c>
    </row>
    <row r="40" spans="1:12" ht="12.75">
      <c r="A40" s="57"/>
      <c r="B40" s="18">
        <v>82</v>
      </c>
      <c r="C40" s="18" t="str">
        <f>VLOOKUP($B40,'[1]Іменні заявки'!$A:$I,2,FALSE)</f>
        <v>Семенюк Артем</v>
      </c>
      <c r="D40" s="17">
        <f>VLOOKUP($B40,'[1]Іменні заявки'!$A:$I,7,FALSE)</f>
        <v>0</v>
      </c>
      <c r="E40" s="58"/>
      <c r="F40" s="58"/>
      <c r="G40" s="56"/>
      <c r="H40" s="56"/>
      <c r="I40" s="56"/>
      <c r="J40" s="56"/>
      <c r="K40" s="57"/>
      <c r="L40" s="19" t="s">
        <v>24</v>
      </c>
    </row>
    <row r="41" spans="1:12" ht="12.75">
      <c r="A41" s="57"/>
      <c r="B41" s="18">
        <v>83</v>
      </c>
      <c r="C41" s="18" t="str">
        <f>VLOOKUP($B41,'[1]Іменні заявки'!$A:$I,2,FALSE)</f>
        <v>Саїдов Володимир</v>
      </c>
      <c r="D41" s="17">
        <f>VLOOKUP($B41,'[1]Іменні заявки'!$A:$I,7,FALSE)</f>
        <v>0</v>
      </c>
      <c r="E41" s="58"/>
      <c r="F41" s="58"/>
      <c r="G41" s="56"/>
      <c r="H41" s="56"/>
      <c r="I41" s="56"/>
      <c r="J41" s="56"/>
      <c r="K41" s="57"/>
      <c r="L41" s="19" t="s">
        <v>24</v>
      </c>
    </row>
    <row r="42" spans="1:12" ht="12.75">
      <c r="A42" s="57"/>
      <c r="B42" s="18">
        <v>84</v>
      </c>
      <c r="C42" s="18" t="str">
        <f>VLOOKUP($B42,'[1]Іменні заявки'!$A:$I,2,FALSE)</f>
        <v>Глушко Богдан</v>
      </c>
      <c r="D42" s="17">
        <f>VLOOKUP($B42,'[1]Іменні заявки'!$A:$I,7,FALSE)</f>
        <v>0</v>
      </c>
      <c r="E42" s="58"/>
      <c r="F42" s="58"/>
      <c r="G42" s="56"/>
      <c r="H42" s="56"/>
      <c r="I42" s="56"/>
      <c r="J42" s="56"/>
      <c r="K42" s="57"/>
      <c r="L42" s="19" t="s">
        <v>24</v>
      </c>
    </row>
    <row r="43" spans="1:12" ht="12.75">
      <c r="A43" s="57">
        <v>9</v>
      </c>
      <c r="B43" s="18">
        <v>61</v>
      </c>
      <c r="C43" s="18" t="str">
        <f>VLOOKUP($B43,'[1]Іменні заявки'!$A:$I,2,FALSE)</f>
        <v>Лютак Дмитро</v>
      </c>
      <c r="D43" s="17" t="str">
        <f>VLOOKUP($B43,'[1]Іменні заявки'!$A:$I,7,FALSE)</f>
        <v>ІІІ</v>
      </c>
      <c r="E43" s="58" t="str">
        <f>VLOOKUP($B43,'[1]Іменні заявки'!$A:$I,4,FALSE)</f>
        <v>м.Чернівці</v>
      </c>
      <c r="F43" s="58" t="str">
        <f>VLOOKUP($B43,'[1]Іменні заявки'!$A:$I,3,FALSE)</f>
        <v>м.Чернівці</v>
      </c>
      <c r="G43" s="56">
        <f>VLOOKUP(B43,'[1]Ралі с4'!$B:$L,10,FALSE)</f>
        <v>111.59420289855073</v>
      </c>
      <c r="H43" s="55">
        <f>VLOOKUP(B43,'[1]Спринт С-;'!$B:$L,10,FALSE)</f>
        <v>135.08771929824562</v>
      </c>
      <c r="I43" s="56">
        <f>G43+H43</f>
        <v>246.68192219679634</v>
      </c>
      <c r="J43" s="56">
        <f>I43/$I$11*100</f>
        <v>122.4536160545248</v>
      </c>
      <c r="K43" s="59">
        <v>9</v>
      </c>
      <c r="L43" s="19" t="s">
        <v>24</v>
      </c>
    </row>
    <row r="44" spans="1:12" ht="12.75">
      <c r="A44" s="57"/>
      <c r="B44" s="18">
        <v>62</v>
      </c>
      <c r="C44" s="18" t="str">
        <f>VLOOKUP($B44,'[1]Іменні заявки'!$A:$I,2,FALSE)</f>
        <v>Сизоненко Віктор</v>
      </c>
      <c r="D44" s="17" t="str">
        <f>VLOOKUP($B44,'[1]Іменні заявки'!$A:$I,7,FALSE)</f>
        <v>ІІ</v>
      </c>
      <c r="E44" s="58"/>
      <c r="F44" s="58"/>
      <c r="G44" s="56"/>
      <c r="H44" s="56"/>
      <c r="I44" s="56"/>
      <c r="J44" s="56"/>
      <c r="K44" s="57"/>
      <c r="L44" s="19" t="s">
        <v>24</v>
      </c>
    </row>
    <row r="45" spans="1:12" ht="12.75">
      <c r="A45" s="57"/>
      <c r="B45" s="18">
        <v>63</v>
      </c>
      <c r="C45" s="18" t="str">
        <f>VLOOKUP($B45,'[1]Іменні заявки'!$A:$I,2,FALSE)</f>
        <v>.Тітов Андрій</v>
      </c>
      <c r="D45" s="17" t="str">
        <f>VLOOKUP($B45,'[1]Іменні заявки'!$A:$I,7,FALSE)</f>
        <v>ІІ</v>
      </c>
      <c r="E45" s="58"/>
      <c r="F45" s="58"/>
      <c r="G45" s="56"/>
      <c r="H45" s="56"/>
      <c r="I45" s="56"/>
      <c r="J45" s="56"/>
      <c r="K45" s="57"/>
      <c r="L45" s="19" t="s">
        <v>24</v>
      </c>
    </row>
    <row r="46" spans="1:12" ht="12.75">
      <c r="A46" s="57"/>
      <c r="B46" s="18">
        <v>64</v>
      </c>
      <c r="C46" s="18" t="str">
        <f>VLOOKUP($B46,'[1]Іменні заявки'!$A:$I,2,FALSE)</f>
        <v>Лотоцька Євгенія</v>
      </c>
      <c r="D46" s="17" t="str">
        <f>VLOOKUP($B46,'[1]Іменні заявки'!$A:$I,7,FALSE)</f>
        <v>ІІ</v>
      </c>
      <c r="E46" s="58"/>
      <c r="F46" s="58"/>
      <c r="G46" s="56"/>
      <c r="H46" s="56"/>
      <c r="I46" s="56"/>
      <c r="J46" s="56"/>
      <c r="K46" s="57"/>
      <c r="L46" s="19" t="s">
        <v>24</v>
      </c>
    </row>
    <row r="47" spans="1:12" ht="12.75">
      <c r="A47" s="57">
        <v>10</v>
      </c>
      <c r="B47" s="18">
        <v>135</v>
      </c>
      <c r="C47" s="18" t="str">
        <f>VLOOKUP($B47,'[1]Іменні заявки'!$A:$I,2,FALSE)</f>
        <v>Грищук Володимир</v>
      </c>
      <c r="D47" s="17" t="str">
        <f>VLOOKUP($B47,'[1]Іменні заявки'!$A:$I,7,FALSE)</f>
        <v>ІІІ</v>
      </c>
      <c r="E47" s="58" t="str">
        <f>VLOOKUP($B47,'[1]Іменні заявки'!$A:$I,4,FALSE)</f>
        <v>Сокирянський район</v>
      </c>
      <c r="F47" s="58" t="str">
        <f>VLOOKUP($B47,'[1]Іменні заявки'!$A:$I,3,FALSE)</f>
        <v>Сокирянський район</v>
      </c>
      <c r="G47" s="56">
        <f>VLOOKUP(B47,'[1]Ралі с4'!$B:$L,10,FALSE)</f>
        <v>107.72946859903381</v>
      </c>
      <c r="H47" s="55">
        <f>VLOOKUP(B47,'[1]Спринт С-;'!$B:$L,10,FALSE)</f>
        <v>162.5730994152047</v>
      </c>
      <c r="I47" s="56">
        <f>G47+H47</f>
        <v>270.3025680142385</v>
      </c>
      <c r="J47" s="56">
        <f>I47/$I$11*100</f>
        <v>134.17897261138455</v>
      </c>
      <c r="K47" s="57">
        <v>10</v>
      </c>
      <c r="L47" s="19" t="s">
        <v>25</v>
      </c>
    </row>
    <row r="48" spans="1:12" ht="12.75">
      <c r="A48" s="57"/>
      <c r="B48" s="18">
        <v>132</v>
      </c>
      <c r="C48" s="18" t="str">
        <f>VLOOKUP($B48,'[1]Іменні заявки'!$A:$I,2,FALSE)</f>
        <v>Долинський Іван</v>
      </c>
      <c r="D48" s="17" t="str">
        <f>VLOOKUP($B48,'[1]Іменні заявки'!$A:$I,7,FALSE)</f>
        <v>ІІІ</v>
      </c>
      <c r="E48" s="58"/>
      <c r="F48" s="58"/>
      <c r="G48" s="56"/>
      <c r="H48" s="56"/>
      <c r="I48" s="56"/>
      <c r="J48" s="56"/>
      <c r="K48" s="57"/>
      <c r="L48" s="19" t="s">
        <v>25</v>
      </c>
    </row>
    <row r="49" spans="1:12" ht="12.75">
      <c r="A49" s="57"/>
      <c r="B49" s="18">
        <v>134</v>
      </c>
      <c r="C49" s="18" t="str">
        <f>VLOOKUP($B49,'[1]Іменні заявки'!$A:$I,2,FALSE)</f>
        <v>Рудь Олег</v>
      </c>
      <c r="D49" s="17" t="str">
        <f>VLOOKUP($B49,'[1]Іменні заявки'!$A:$I,7,FALSE)</f>
        <v>ІІІ</v>
      </c>
      <c r="E49" s="58"/>
      <c r="F49" s="58"/>
      <c r="G49" s="56"/>
      <c r="H49" s="56"/>
      <c r="I49" s="56"/>
      <c r="J49" s="56"/>
      <c r="K49" s="57"/>
      <c r="L49" s="19" t="s">
        <v>25</v>
      </c>
    </row>
    <row r="50" spans="1:12" ht="12.75">
      <c r="A50" s="57"/>
      <c r="B50" s="18">
        <v>131</v>
      </c>
      <c r="C50" s="18" t="str">
        <f>VLOOKUP($B50,'[1]Іменні заявки'!$A:$I,2,FALSE)</f>
        <v>Стефанко Станіслав</v>
      </c>
      <c r="D50" s="17" t="str">
        <f>VLOOKUP($B50,'[1]Іменні заявки'!$A:$I,7,FALSE)</f>
        <v>ІІІ</v>
      </c>
      <c r="E50" s="58"/>
      <c r="F50" s="58"/>
      <c r="G50" s="56"/>
      <c r="H50" s="56"/>
      <c r="I50" s="56"/>
      <c r="J50" s="56"/>
      <c r="K50" s="57"/>
      <c r="L50" s="19" t="s">
        <v>25</v>
      </c>
    </row>
    <row r="52" spans="5:8" ht="12.75">
      <c r="E52" s="21" t="s">
        <v>26</v>
      </c>
      <c r="F52" s="22"/>
      <c r="G52" s="22"/>
      <c r="H52" s="22"/>
    </row>
    <row r="54" spans="5:9" ht="12.75">
      <c r="E54" s="54" t="s">
        <v>27</v>
      </c>
      <c r="F54" s="54"/>
      <c r="G54" s="54"/>
      <c r="H54" s="54"/>
      <c r="I54" s="54"/>
    </row>
  </sheetData>
  <mergeCells count="84">
    <mergeCell ref="A1:N1"/>
    <mergeCell ref="A2:N2"/>
    <mergeCell ref="A3:N3"/>
    <mergeCell ref="A11:A14"/>
    <mergeCell ref="E11:E14"/>
    <mergeCell ref="F11:F14"/>
    <mergeCell ref="G11:G14"/>
    <mergeCell ref="H11:H14"/>
    <mergeCell ref="I11:I14"/>
    <mergeCell ref="J11:J14"/>
    <mergeCell ref="K11:K14"/>
    <mergeCell ref="A15:A18"/>
    <mergeCell ref="E15:E18"/>
    <mergeCell ref="F15:F18"/>
    <mergeCell ref="G15:G18"/>
    <mergeCell ref="H15:H18"/>
    <mergeCell ref="I15:I18"/>
    <mergeCell ref="J15:J18"/>
    <mergeCell ref="K15:K18"/>
    <mergeCell ref="A19:A22"/>
    <mergeCell ref="E19:E22"/>
    <mergeCell ref="F19:F22"/>
    <mergeCell ref="G19:G22"/>
    <mergeCell ref="H19:H22"/>
    <mergeCell ref="I19:I22"/>
    <mergeCell ref="J19:J22"/>
    <mergeCell ref="K19:K22"/>
    <mergeCell ref="A23:A26"/>
    <mergeCell ref="E23:E26"/>
    <mergeCell ref="F23:F26"/>
    <mergeCell ref="G23:G26"/>
    <mergeCell ref="H23:H26"/>
    <mergeCell ref="I23:I26"/>
    <mergeCell ref="J23:J26"/>
    <mergeCell ref="K23:K26"/>
    <mergeCell ref="A27:A30"/>
    <mergeCell ref="E27:E30"/>
    <mergeCell ref="F27:F30"/>
    <mergeCell ref="G27:G30"/>
    <mergeCell ref="H27:H30"/>
    <mergeCell ref="I27:I30"/>
    <mergeCell ref="J27:J30"/>
    <mergeCell ref="K27:K30"/>
    <mergeCell ref="A31:A34"/>
    <mergeCell ref="E31:E34"/>
    <mergeCell ref="F31:F34"/>
    <mergeCell ref="G31:G34"/>
    <mergeCell ref="H31:H34"/>
    <mergeCell ref="I31:I34"/>
    <mergeCell ref="J31:J34"/>
    <mergeCell ref="K31:K34"/>
    <mergeCell ref="A35:A38"/>
    <mergeCell ref="E35:E38"/>
    <mergeCell ref="F35:F38"/>
    <mergeCell ref="G35:G38"/>
    <mergeCell ref="H35:H38"/>
    <mergeCell ref="I35:I38"/>
    <mergeCell ref="J35:J38"/>
    <mergeCell ref="K35:K38"/>
    <mergeCell ref="A39:A42"/>
    <mergeCell ref="E39:E42"/>
    <mergeCell ref="F39:F42"/>
    <mergeCell ref="G39:G42"/>
    <mergeCell ref="H39:H42"/>
    <mergeCell ref="I39:I42"/>
    <mergeCell ref="J39:J42"/>
    <mergeCell ref="K39:K42"/>
    <mergeCell ref="A43:A46"/>
    <mergeCell ref="E43:E46"/>
    <mergeCell ref="F43:F46"/>
    <mergeCell ref="G43:G46"/>
    <mergeCell ref="H43:H46"/>
    <mergeCell ref="I43:I46"/>
    <mergeCell ref="J43:J46"/>
    <mergeCell ref="K43:K46"/>
    <mergeCell ref="K47:K50"/>
    <mergeCell ref="A47:A50"/>
    <mergeCell ref="E47:E50"/>
    <mergeCell ref="F47:F50"/>
    <mergeCell ref="G47:G50"/>
    <mergeCell ref="E54:I54"/>
    <mergeCell ref="H47:H50"/>
    <mergeCell ref="I47:I50"/>
    <mergeCell ref="J47:J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32.421875" style="0" customWidth="1"/>
    <col min="4" max="4" width="18.7109375" style="0" customWidth="1"/>
    <col min="5" max="5" width="19.140625" style="0" customWidth="1"/>
    <col min="6" max="6" width="9.7109375" style="0" customWidth="1"/>
    <col min="7" max="7" width="12.57421875" style="0" customWidth="1"/>
    <col min="8" max="8" width="12.28125" style="0" customWidth="1"/>
    <col min="9" max="10" width="10.8515625" style="0" customWidth="1"/>
    <col min="11" max="11" width="18.421875" style="0" customWidth="1"/>
  </cols>
  <sheetData>
    <row r="1" spans="2:15" ht="18.7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2:15" ht="12.75"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2:15" ht="12.75">
      <c r="B3" s="72" t="s">
        <v>28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2:15" ht="15">
      <c r="B4" s="2" t="s">
        <v>29</v>
      </c>
      <c r="C4" s="23"/>
      <c r="D4" s="23"/>
      <c r="E4" s="23"/>
      <c r="F4" s="24"/>
      <c r="G4" s="24"/>
      <c r="H4" s="24"/>
      <c r="I4" s="24"/>
      <c r="J4" s="24"/>
      <c r="K4" s="23"/>
      <c r="L4" s="23"/>
      <c r="N4" s="23"/>
      <c r="O4" s="23"/>
    </row>
    <row r="5" spans="2:15" ht="15">
      <c r="B5" s="2" t="s">
        <v>4</v>
      </c>
      <c r="C5" s="23"/>
      <c r="D5" s="23"/>
      <c r="E5" s="23"/>
      <c r="F5" s="24"/>
      <c r="G5" s="24"/>
      <c r="H5" s="24"/>
      <c r="I5" s="24"/>
      <c r="J5" s="24"/>
      <c r="K5" s="23"/>
      <c r="L5" s="23"/>
      <c r="N5" s="23"/>
      <c r="O5" s="23"/>
    </row>
    <row r="6" spans="2:15" ht="15">
      <c r="B6" s="2" t="s">
        <v>30</v>
      </c>
      <c r="C6" s="23"/>
      <c r="D6" s="23"/>
      <c r="E6" s="23"/>
      <c r="F6" s="24"/>
      <c r="G6" s="24"/>
      <c r="H6" s="24"/>
      <c r="I6" s="24"/>
      <c r="J6" s="24"/>
      <c r="K6" s="23"/>
      <c r="L6" s="23"/>
      <c r="N6" s="23"/>
      <c r="O6" s="23"/>
    </row>
    <row r="7" spans="2:15" ht="12.75">
      <c r="B7" s="23" t="s">
        <v>40</v>
      </c>
      <c r="C7" s="23"/>
      <c r="D7" s="23"/>
      <c r="E7" s="23"/>
      <c r="F7" s="24"/>
      <c r="G7" s="24"/>
      <c r="H7" s="24"/>
      <c r="I7" s="24"/>
      <c r="J7" s="24"/>
      <c r="N7" s="23"/>
      <c r="O7" s="23"/>
    </row>
    <row r="8" spans="2:15" ht="12.75">
      <c r="B8" s="23" t="s">
        <v>7</v>
      </c>
      <c r="C8" s="23"/>
      <c r="D8" s="23"/>
      <c r="E8" s="23"/>
      <c r="F8" s="24"/>
      <c r="G8" s="24"/>
      <c r="H8" s="24"/>
      <c r="I8" s="24"/>
      <c r="J8" s="24"/>
      <c r="K8" s="23"/>
      <c r="L8" s="25"/>
      <c r="N8" s="26"/>
      <c r="O8" s="23"/>
    </row>
    <row r="9" spans="3:15" ht="20.25">
      <c r="C9" s="27" t="s">
        <v>9</v>
      </c>
      <c r="D9" s="28"/>
      <c r="E9" s="28"/>
      <c r="F9" s="24"/>
      <c r="G9" s="24"/>
      <c r="H9" s="24"/>
      <c r="I9" s="24"/>
      <c r="J9" s="24"/>
      <c r="K9" s="23"/>
      <c r="L9" s="26"/>
      <c r="N9" s="23"/>
      <c r="O9" s="23"/>
    </row>
    <row r="10" spans="1:12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31.5">
      <c r="A11" s="30" t="s">
        <v>12</v>
      </c>
      <c r="B11" s="31" t="s">
        <v>13</v>
      </c>
      <c r="C11" s="31" t="s">
        <v>14</v>
      </c>
      <c r="D11" s="32" t="s">
        <v>17</v>
      </c>
      <c r="E11" s="32" t="s">
        <v>16</v>
      </c>
      <c r="F11" s="30" t="s">
        <v>31</v>
      </c>
      <c r="G11" s="32" t="s">
        <v>32</v>
      </c>
      <c r="H11" s="32" t="s">
        <v>33</v>
      </c>
      <c r="I11" s="33" t="s">
        <v>34</v>
      </c>
      <c r="J11" s="33" t="s">
        <v>35</v>
      </c>
      <c r="K11" s="31" t="s">
        <v>36</v>
      </c>
      <c r="L11" s="31" t="s">
        <v>37</v>
      </c>
    </row>
    <row r="12" spans="1:12" ht="12.75">
      <c r="A12" s="66">
        <v>1</v>
      </c>
      <c r="B12" s="34">
        <v>31</v>
      </c>
      <c r="C12" s="34" t="str">
        <f>VLOOKUP($B12,'[1]Іменні заявки'!$A:$I,2,FALSE)</f>
        <v>Кіріл Вадим</v>
      </c>
      <c r="D12" s="67" t="str">
        <f>VLOOKUP($B12,'[1]Іменні заявки'!$A:$I,3,FALSE)</f>
        <v>Новоселицький РЦСТКЕУМ</v>
      </c>
      <c r="E12" s="67" t="str">
        <f>VLOOKUP($B12,'[1]Іменні заявки'!$A:$I,4,FALSE)</f>
        <v>Новоселицький райцон</v>
      </c>
      <c r="F12" s="66">
        <f>VLOOKUP($B12,'[1]Іменні заявки'!$A:$I,5,FALSE)</f>
        <v>0</v>
      </c>
      <c r="G12" s="68">
        <v>0.034722222222222224</v>
      </c>
      <c r="H12" s="68">
        <v>0.03711805555555556</v>
      </c>
      <c r="I12" s="68">
        <f>H12-G12</f>
        <v>0.002395833333333333</v>
      </c>
      <c r="J12" s="64">
        <f>HOUR(I12)*3600+MINUTE(I12)*60+SECOND(I12)</f>
        <v>207</v>
      </c>
      <c r="K12" s="65">
        <v>100</v>
      </c>
      <c r="L12" s="66">
        <v>1</v>
      </c>
    </row>
    <row r="13" spans="1:12" ht="12.75">
      <c r="A13" s="66"/>
      <c r="B13" s="34">
        <v>32</v>
      </c>
      <c r="C13" s="34" t="str">
        <f>VLOOKUP($B13,'[1]Іменні заявки'!$A:$I,2,FALSE)</f>
        <v>Агапій Вадим</v>
      </c>
      <c r="D13" s="67"/>
      <c r="E13" s="67"/>
      <c r="F13" s="66"/>
      <c r="G13" s="69"/>
      <c r="H13" s="69"/>
      <c r="I13" s="68"/>
      <c r="J13" s="64"/>
      <c r="K13" s="65"/>
      <c r="L13" s="66"/>
    </row>
    <row r="14" spans="1:12" ht="12.75">
      <c r="A14" s="66"/>
      <c r="B14" s="34">
        <v>33</v>
      </c>
      <c r="C14" s="34" t="str">
        <f>VLOOKUP($B14,'[1]Іменні заявки'!$A:$I,2,FALSE)</f>
        <v>Паскар Вадим</v>
      </c>
      <c r="D14" s="67"/>
      <c r="E14" s="67"/>
      <c r="F14" s="66"/>
      <c r="G14" s="69"/>
      <c r="H14" s="69"/>
      <c r="I14" s="68"/>
      <c r="J14" s="64"/>
      <c r="K14" s="65"/>
      <c r="L14" s="66"/>
    </row>
    <row r="15" spans="1:12" ht="12.75">
      <c r="A15" s="66"/>
      <c r="B15" s="34">
        <v>35</v>
      </c>
      <c r="C15" s="34" t="str">
        <f>VLOOKUP($B15,'[1]Іменні заявки'!$A:$I,2,FALSE)</f>
        <v>Роман Флорін</v>
      </c>
      <c r="D15" s="67"/>
      <c r="E15" s="67"/>
      <c r="F15" s="66"/>
      <c r="G15" s="69"/>
      <c r="H15" s="69"/>
      <c r="I15" s="68"/>
      <c r="J15" s="64"/>
      <c r="K15" s="65"/>
      <c r="L15" s="66"/>
    </row>
    <row r="16" spans="1:12" ht="12.75">
      <c r="A16" s="66">
        <v>2</v>
      </c>
      <c r="B16" s="34">
        <v>23</v>
      </c>
      <c r="C16" s="34" t="str">
        <f>VLOOKUP($B16,'[1]Іменні заявки'!$A:$I,2,FALSE)</f>
        <v>Мандалак Васілій</v>
      </c>
      <c r="D16" s="67" t="str">
        <f>VLOOKUP($B16,'[1]Іменні заявки'!$A:$I,3,FALSE)</f>
        <v>Новоселицький район</v>
      </c>
      <c r="E16" s="67" t="str">
        <f>VLOOKUP($B16,'[1]Іменні заявки'!$A:$I,4,FALSE)</f>
        <v>Новоселицький район</v>
      </c>
      <c r="F16" s="66">
        <f>VLOOKUP($B16,'[1]Іменні заявки'!$A:$I,5,FALSE)</f>
        <v>0</v>
      </c>
      <c r="G16" s="68">
        <v>0.024305555555555556</v>
      </c>
      <c r="H16" s="68">
        <v>0.02670138888888889</v>
      </c>
      <c r="I16" s="68">
        <f>H16-G16</f>
        <v>0.002395833333333333</v>
      </c>
      <c r="J16" s="64">
        <f>HOUR(I16)*3600+MINUTE(I16)*60+SECOND(I16)</f>
        <v>207</v>
      </c>
      <c r="K16" s="65">
        <f>J16/$J$12*100</f>
        <v>100</v>
      </c>
      <c r="L16" s="66">
        <v>2</v>
      </c>
    </row>
    <row r="17" spans="1:12" ht="12.75">
      <c r="A17" s="66"/>
      <c r="B17" s="34">
        <v>24</v>
      </c>
      <c r="C17" s="34" t="str">
        <f>VLOOKUP($B17,'[1]Іменні заявки'!$A:$I,2,FALSE)</f>
        <v>Штефанеса Дмитро</v>
      </c>
      <c r="D17" s="67"/>
      <c r="E17" s="67"/>
      <c r="F17" s="66"/>
      <c r="G17" s="69"/>
      <c r="H17" s="69"/>
      <c r="I17" s="68"/>
      <c r="J17" s="64"/>
      <c r="K17" s="65"/>
      <c r="L17" s="66"/>
    </row>
    <row r="18" spans="1:12" ht="12.75">
      <c r="A18" s="66"/>
      <c r="B18" s="34">
        <v>22</v>
      </c>
      <c r="C18" s="34" t="str">
        <f>VLOOKUP($B18,'[1]Іменні заявки'!$A:$I,2,FALSE)</f>
        <v>Гульпе Олексій</v>
      </c>
      <c r="D18" s="67"/>
      <c r="E18" s="67"/>
      <c r="F18" s="66"/>
      <c r="G18" s="69"/>
      <c r="H18" s="69"/>
      <c r="I18" s="68"/>
      <c r="J18" s="64"/>
      <c r="K18" s="65"/>
      <c r="L18" s="66"/>
    </row>
    <row r="19" spans="1:12" ht="12.75">
      <c r="A19" s="66"/>
      <c r="B19" s="34">
        <v>21</v>
      </c>
      <c r="C19" s="34" t="str">
        <f>VLOOKUP($B19,'[1]Іменні заявки'!$A:$I,2,FALSE)</f>
        <v>Урсой Олег</v>
      </c>
      <c r="D19" s="67"/>
      <c r="E19" s="67"/>
      <c r="F19" s="66"/>
      <c r="G19" s="69"/>
      <c r="H19" s="69"/>
      <c r="I19" s="68"/>
      <c r="J19" s="64"/>
      <c r="K19" s="65"/>
      <c r="L19" s="66"/>
    </row>
    <row r="20" spans="1:12" ht="12.75">
      <c r="A20" s="66">
        <v>3</v>
      </c>
      <c r="B20" s="34">
        <v>91</v>
      </c>
      <c r="C20" s="34" t="str">
        <f>VLOOKUP($B20,'[1]Іменні заявки'!$A:$I,2,FALSE)</f>
        <v>Паладюк Олег</v>
      </c>
      <c r="D20" s="67" t="str">
        <f>VLOOKUP($B20,'[1]Іменні заявки'!$A:$I,3,FALSE)</f>
        <v>Глибоцький район</v>
      </c>
      <c r="E20" s="67" t="str">
        <f>VLOOKUP($B20,'[1]Іменні заявки'!$A:$I,4,FALSE)</f>
        <v>Глибоцький район</v>
      </c>
      <c r="F20" s="66">
        <f>VLOOKUP($B20,'[1]Іменні заявки'!$A:$I,5,FALSE)</f>
        <v>0</v>
      </c>
      <c r="G20" s="68">
        <v>0.029861111111111113</v>
      </c>
      <c r="H20" s="68">
        <v>0.03229166666666667</v>
      </c>
      <c r="I20" s="68">
        <f>H20-G20</f>
        <v>0.0024305555555555573</v>
      </c>
      <c r="J20" s="64">
        <f>HOUR(I20)*3600+MINUTE(I20)*60+SECOND(I20)</f>
        <v>210</v>
      </c>
      <c r="K20" s="65">
        <f>J20/$J$12*100</f>
        <v>101.44927536231884</v>
      </c>
      <c r="L20" s="66">
        <v>3</v>
      </c>
    </row>
    <row r="21" spans="1:12" ht="12.75">
      <c r="A21" s="66"/>
      <c r="B21" s="34">
        <v>93</v>
      </c>
      <c r="C21" s="34" t="str">
        <f>VLOOKUP($B21,'[1]Іменні заявки'!$A:$I,2,FALSE)</f>
        <v>Лупуляк Олександр</v>
      </c>
      <c r="D21" s="67"/>
      <c r="E21" s="67"/>
      <c r="F21" s="66"/>
      <c r="G21" s="69"/>
      <c r="H21" s="69"/>
      <c r="I21" s="68"/>
      <c r="J21" s="64"/>
      <c r="K21" s="65"/>
      <c r="L21" s="66"/>
    </row>
    <row r="22" spans="1:12" ht="12.75">
      <c r="A22" s="66"/>
      <c r="B22" s="34">
        <v>92</v>
      </c>
      <c r="C22" s="34" t="str">
        <f>VLOOKUP($B22,'[1]Іменні заявки'!$A:$I,2,FALSE)</f>
        <v>Кольцюк Максим</v>
      </c>
      <c r="D22" s="67"/>
      <c r="E22" s="67"/>
      <c r="F22" s="66"/>
      <c r="G22" s="69"/>
      <c r="H22" s="69"/>
      <c r="I22" s="68"/>
      <c r="J22" s="64"/>
      <c r="K22" s="65"/>
      <c r="L22" s="66"/>
    </row>
    <row r="23" spans="1:12" ht="12.75">
      <c r="A23" s="66"/>
      <c r="B23" s="34">
        <v>94</v>
      </c>
      <c r="C23" s="34" t="str">
        <f>VLOOKUP($B23,'[1]Іменні заявки'!$A:$I,2,FALSE)</f>
        <v>Шород Михайло</v>
      </c>
      <c r="D23" s="67"/>
      <c r="E23" s="67"/>
      <c r="F23" s="66"/>
      <c r="G23" s="69"/>
      <c r="H23" s="69"/>
      <c r="I23" s="68"/>
      <c r="J23" s="64"/>
      <c r="K23" s="65"/>
      <c r="L23" s="66"/>
    </row>
    <row r="24" spans="1:12" ht="12.75">
      <c r="A24" s="66">
        <v>4</v>
      </c>
      <c r="B24" s="34">
        <v>41</v>
      </c>
      <c r="C24" s="34" t="str">
        <f>VLOOKUP($B24,'[1]Іменні заявки'!$A:$I,2,FALSE)</f>
        <v>Вєтров Андрій</v>
      </c>
      <c r="D24" s="67" t="str">
        <f>VLOOKUP($B24,'[1]Іменні заявки'!$A:$I,3,FALSE)</f>
        <v>Сторожинецький район</v>
      </c>
      <c r="E24" s="67" t="str">
        <f>VLOOKUP($B24,'[1]Іменні заявки'!$A:$I,4,FALSE)</f>
        <v>Сторожинецький район</v>
      </c>
      <c r="F24" s="66">
        <f>VLOOKUP($B24,'[1]Іменні заявки'!$A:$I,5,FALSE)</f>
        <v>0</v>
      </c>
      <c r="G24" s="68">
        <v>0.02847222222222222</v>
      </c>
      <c r="H24" s="68">
        <v>0.030972222222222224</v>
      </c>
      <c r="I24" s="68">
        <f>H24-G24</f>
        <v>0.0025000000000000022</v>
      </c>
      <c r="J24" s="64">
        <f>HOUR(I24)*3600+MINUTE(I24)*60+SECOND(I24)</f>
        <v>216</v>
      </c>
      <c r="K24" s="65">
        <f>J24/$J$12*100</f>
        <v>104.34782608695652</v>
      </c>
      <c r="L24" s="66">
        <v>4</v>
      </c>
    </row>
    <row r="25" spans="1:12" ht="12.75">
      <c r="A25" s="66"/>
      <c r="B25" s="34">
        <v>42</v>
      </c>
      <c r="C25" s="34" t="str">
        <f>VLOOKUP($B25,'[1]Іменні заявки'!$A:$I,2,FALSE)</f>
        <v>Гресько Дмитро</v>
      </c>
      <c r="D25" s="67"/>
      <c r="E25" s="67"/>
      <c r="F25" s="66"/>
      <c r="G25" s="69"/>
      <c r="H25" s="69"/>
      <c r="I25" s="68"/>
      <c r="J25" s="64"/>
      <c r="K25" s="65"/>
      <c r="L25" s="66"/>
    </row>
    <row r="26" spans="1:12" ht="12.75">
      <c r="A26" s="66"/>
      <c r="B26" s="34">
        <v>44</v>
      </c>
      <c r="C26" s="34" t="str">
        <f>VLOOKUP($B26,'[1]Іменні заявки'!$A:$I,2,FALSE)</f>
        <v>Угрін Олег</v>
      </c>
      <c r="D26" s="67"/>
      <c r="E26" s="67"/>
      <c r="F26" s="66"/>
      <c r="G26" s="69"/>
      <c r="H26" s="69"/>
      <c r="I26" s="68"/>
      <c r="J26" s="64"/>
      <c r="K26" s="65"/>
      <c r="L26" s="66"/>
    </row>
    <row r="27" spans="1:12" ht="12.75">
      <c r="A27" s="66"/>
      <c r="B27" s="34">
        <v>45</v>
      </c>
      <c r="C27" s="34" t="str">
        <f>VLOOKUP($B27,'[1]Іменні заявки'!$A:$I,2,FALSE)</f>
        <v>Червоняк Максим</v>
      </c>
      <c r="D27" s="67"/>
      <c r="E27" s="67"/>
      <c r="F27" s="66"/>
      <c r="G27" s="69"/>
      <c r="H27" s="69"/>
      <c r="I27" s="68"/>
      <c r="J27" s="64"/>
      <c r="K27" s="65"/>
      <c r="L27" s="66"/>
    </row>
    <row r="28" spans="1:12" ht="12.75">
      <c r="A28" s="66">
        <v>5</v>
      </c>
      <c r="B28" s="34">
        <v>71</v>
      </c>
      <c r="C28" s="34" t="str">
        <f>VLOOKUP($B28,'[1]Іменні заявки'!$A:$I,2,FALSE)</f>
        <v>Садагурський Іван</v>
      </c>
      <c r="D28" s="67" t="str">
        <f>VLOOKUP($B28,'[1]Іменні заявки'!$A:$I,3,FALSE)</f>
        <v>Глибоцький ЦТКСЕУМ</v>
      </c>
      <c r="E28" s="67" t="str">
        <f>VLOOKUP($B28,'[1]Іменні заявки'!$A:$I,4,FALSE)</f>
        <v>Глибоцький район</v>
      </c>
      <c r="F28" s="66">
        <f>VLOOKUP($B28,'[1]Іменні заявки'!$A:$I,5,FALSE)</f>
        <v>0</v>
      </c>
      <c r="G28" s="68">
        <v>0.036111111111111115</v>
      </c>
      <c r="H28" s="68">
        <v>0.03864583333333333</v>
      </c>
      <c r="I28" s="68">
        <f>H28-G28</f>
        <v>0.002534722222222216</v>
      </c>
      <c r="J28" s="64">
        <f>HOUR(I28)*3600+MINUTE(I28)*60+SECOND(I28)</f>
        <v>219</v>
      </c>
      <c r="K28" s="65">
        <f>J28/$J$12*100</f>
        <v>105.79710144927536</v>
      </c>
      <c r="L28" s="66">
        <v>5</v>
      </c>
    </row>
    <row r="29" spans="1:12" ht="12.75">
      <c r="A29" s="66"/>
      <c r="B29" s="34">
        <v>72</v>
      </c>
      <c r="C29" s="34" t="str">
        <f>VLOOKUP($B29,'[1]Іменні заявки'!$A:$I,2,FALSE)</f>
        <v>Зеленівський Антон</v>
      </c>
      <c r="D29" s="67"/>
      <c r="E29" s="67"/>
      <c r="F29" s="66"/>
      <c r="G29" s="69"/>
      <c r="H29" s="69"/>
      <c r="I29" s="68"/>
      <c r="J29" s="64"/>
      <c r="K29" s="65"/>
      <c r="L29" s="66"/>
    </row>
    <row r="30" spans="1:12" ht="12.75">
      <c r="A30" s="66"/>
      <c r="B30" s="34">
        <v>74</v>
      </c>
      <c r="C30" s="34" t="str">
        <f>VLOOKUP($B30,'[1]Іменні заявки'!$A:$I,2,FALSE)</f>
        <v>Голунга Костянтин</v>
      </c>
      <c r="D30" s="67"/>
      <c r="E30" s="67"/>
      <c r="F30" s="66"/>
      <c r="G30" s="69"/>
      <c r="H30" s="69"/>
      <c r="I30" s="68"/>
      <c r="J30" s="64"/>
      <c r="K30" s="65"/>
      <c r="L30" s="66"/>
    </row>
    <row r="31" spans="1:12" ht="12.75">
      <c r="A31" s="66"/>
      <c r="B31" s="34">
        <v>75</v>
      </c>
      <c r="C31" s="34" t="str">
        <f>VLOOKUP($B31,'[1]Іменні заявки'!$A:$I,2,FALSE)</f>
        <v>Патраш Артур</v>
      </c>
      <c r="D31" s="67"/>
      <c r="E31" s="67"/>
      <c r="F31" s="66"/>
      <c r="G31" s="69"/>
      <c r="H31" s="69"/>
      <c r="I31" s="68"/>
      <c r="J31" s="64"/>
      <c r="K31" s="65"/>
      <c r="L31" s="66"/>
    </row>
    <row r="32" spans="1:12" ht="12.75">
      <c r="A32" s="66">
        <v>6</v>
      </c>
      <c r="B32" s="34">
        <v>135</v>
      </c>
      <c r="C32" s="34" t="str">
        <f>VLOOKUP($B32,'[1]Іменні заявки'!$A:$I,2,FALSE)</f>
        <v>Грищук Володимир</v>
      </c>
      <c r="D32" s="67" t="str">
        <f>VLOOKUP($B32,'[1]Іменні заявки'!$A:$I,3,FALSE)</f>
        <v>Сокирянський район</v>
      </c>
      <c r="E32" s="67" t="str">
        <f>VLOOKUP($B32,'[1]Іменні заявки'!$A:$I,4,FALSE)</f>
        <v>Сокирянський район</v>
      </c>
      <c r="F32" s="66">
        <f>VLOOKUP($B32,'[1]Іменні заявки'!$A:$I,5,FALSE)</f>
        <v>0</v>
      </c>
      <c r="G32" s="68">
        <v>0.025694444444444447</v>
      </c>
      <c r="H32" s="68">
        <v>0.028275462962962964</v>
      </c>
      <c r="I32" s="68">
        <f>H32-G32</f>
        <v>0.002581018518518517</v>
      </c>
      <c r="J32" s="64">
        <f>HOUR(I32)*3600+MINUTE(I32)*60+SECOND(I32)</f>
        <v>223</v>
      </c>
      <c r="K32" s="65">
        <f>J32/$J$12*100</f>
        <v>107.72946859903381</v>
      </c>
      <c r="L32" s="66">
        <v>6</v>
      </c>
    </row>
    <row r="33" spans="1:12" ht="12.75">
      <c r="A33" s="66"/>
      <c r="B33" s="34">
        <v>132</v>
      </c>
      <c r="C33" s="34" t="str">
        <f>VLOOKUP($B33,'[1]Іменні заявки'!$A:$I,2,FALSE)</f>
        <v>Долинський Іван</v>
      </c>
      <c r="D33" s="67"/>
      <c r="E33" s="67"/>
      <c r="F33" s="66"/>
      <c r="G33" s="69"/>
      <c r="H33" s="69"/>
      <c r="I33" s="68"/>
      <c r="J33" s="64"/>
      <c r="K33" s="65"/>
      <c r="L33" s="66"/>
    </row>
    <row r="34" spans="1:12" ht="12.75">
      <c r="A34" s="66"/>
      <c r="B34" s="34">
        <v>134</v>
      </c>
      <c r="C34" s="34" t="str">
        <f>VLOOKUP($B34,'[1]Іменні заявки'!$A:$I,2,FALSE)</f>
        <v>Рудь Олег</v>
      </c>
      <c r="D34" s="67"/>
      <c r="E34" s="67"/>
      <c r="F34" s="66"/>
      <c r="G34" s="69"/>
      <c r="H34" s="69"/>
      <c r="I34" s="68"/>
      <c r="J34" s="64"/>
      <c r="K34" s="65"/>
      <c r="L34" s="66"/>
    </row>
    <row r="35" spans="1:12" ht="12.75">
      <c r="A35" s="66"/>
      <c r="B35" s="34">
        <v>133</v>
      </c>
      <c r="C35" s="34" t="str">
        <f>VLOOKUP($B35,'[1]Іменні заявки'!$A:$I,2,FALSE)</f>
        <v>Нігалатій Андріан</v>
      </c>
      <c r="D35" s="67"/>
      <c r="E35" s="67"/>
      <c r="F35" s="66"/>
      <c r="G35" s="69"/>
      <c r="H35" s="69"/>
      <c r="I35" s="68"/>
      <c r="J35" s="64"/>
      <c r="K35" s="65"/>
      <c r="L35" s="66"/>
    </row>
    <row r="36" spans="1:12" ht="12.75">
      <c r="A36" s="66">
        <v>7</v>
      </c>
      <c r="B36" s="34">
        <v>11</v>
      </c>
      <c r="C36" s="34" t="str">
        <f>VLOOKUP($B36,'[1]Іменні заявки'!$A:$I,2,FALSE)</f>
        <v>Мудрий Ярослав</v>
      </c>
      <c r="D36" s="67" t="str">
        <f>VLOOKUP($B36,'[1]Іменні заявки'!$A:$I,3,FALSE)</f>
        <v>ОЦТКЕУМ</v>
      </c>
      <c r="E36" s="67" t="str">
        <f>VLOOKUP($B36,'[1]Іменні заявки'!$A:$I,4,FALSE)</f>
        <v>Чернівці</v>
      </c>
      <c r="F36" s="66">
        <f>VLOOKUP($B36,'[1]Іменні заявки'!$A:$I,5,FALSE)</f>
        <v>0</v>
      </c>
      <c r="G36" s="68">
        <v>0.0375</v>
      </c>
      <c r="H36" s="68">
        <v>0.04012731481481482</v>
      </c>
      <c r="I36" s="68">
        <f>H36-G36</f>
        <v>0.0026273148148148184</v>
      </c>
      <c r="J36" s="64">
        <f>HOUR(I36)*3600+MINUTE(I36)*60+SECOND(I36)</f>
        <v>227</v>
      </c>
      <c r="K36" s="65">
        <f>J36/$J$12*100</f>
        <v>109.66183574879227</v>
      </c>
      <c r="L36" s="66">
        <v>7</v>
      </c>
    </row>
    <row r="37" spans="1:12" ht="12.75">
      <c r="A37" s="66"/>
      <c r="B37" s="34">
        <v>12</v>
      </c>
      <c r="C37" s="34" t="str">
        <f>VLOOKUP($B37,'[1]Іменні заявки'!$A:$I,2,FALSE)</f>
        <v>Коржевий Іван</v>
      </c>
      <c r="D37" s="67"/>
      <c r="E37" s="67"/>
      <c r="F37" s="66"/>
      <c r="G37" s="69"/>
      <c r="H37" s="69"/>
      <c r="I37" s="68"/>
      <c r="J37" s="64"/>
      <c r="K37" s="65"/>
      <c r="L37" s="66"/>
    </row>
    <row r="38" spans="1:12" ht="12.75">
      <c r="A38" s="66"/>
      <c r="B38" s="34">
        <v>13</v>
      </c>
      <c r="C38" s="34" t="str">
        <f>VLOOKUP($B38,'[1]Іменні заявки'!$A:$I,2,FALSE)</f>
        <v>Лещук Олександр</v>
      </c>
      <c r="D38" s="67"/>
      <c r="E38" s="67"/>
      <c r="F38" s="66"/>
      <c r="G38" s="69"/>
      <c r="H38" s="69"/>
      <c r="I38" s="68"/>
      <c r="J38" s="64"/>
      <c r="K38" s="65"/>
      <c r="L38" s="66"/>
    </row>
    <row r="39" spans="1:12" ht="12.75">
      <c r="A39" s="66"/>
      <c r="B39" s="34">
        <v>14</v>
      </c>
      <c r="C39" s="34" t="str">
        <f>VLOOKUP($B39,'[1]Іменні заявки'!$A:$I,2,FALSE)</f>
        <v>Заярнюк Владислав</v>
      </c>
      <c r="D39" s="67"/>
      <c r="E39" s="67"/>
      <c r="F39" s="66"/>
      <c r="G39" s="69"/>
      <c r="H39" s="69"/>
      <c r="I39" s="68"/>
      <c r="J39" s="64"/>
      <c r="K39" s="65"/>
      <c r="L39" s="66"/>
    </row>
    <row r="40" spans="1:12" ht="12.75">
      <c r="A40" s="66">
        <v>8</v>
      </c>
      <c r="B40" s="34">
        <v>61</v>
      </c>
      <c r="C40" s="34" t="str">
        <f>VLOOKUP($B40,'[1]Іменні заявки'!$A:$I,2,FALSE)</f>
        <v>Лютак Дмитро</v>
      </c>
      <c r="D40" s="67" t="str">
        <f>VLOOKUP($B40,'[1]Іменні заявки'!$A:$I,3,FALSE)</f>
        <v>м.Чернівці</v>
      </c>
      <c r="E40" s="67" t="str">
        <f>VLOOKUP($B40,'[1]Іменні заявки'!$A:$I,4,FALSE)</f>
        <v>м.Чернівці</v>
      </c>
      <c r="F40" s="66">
        <f>VLOOKUP($B40,'[1]Іменні заявки'!$A:$I,5,FALSE)</f>
        <v>0</v>
      </c>
      <c r="G40" s="68">
        <v>0.027083333333333334</v>
      </c>
      <c r="H40" s="68">
        <v>0.029756944444444447</v>
      </c>
      <c r="I40" s="68">
        <f>H40-G40</f>
        <v>0.0026736111111111127</v>
      </c>
      <c r="J40" s="64">
        <f>HOUR(I40)*3600+MINUTE(I40)*60+SECOND(I40)</f>
        <v>231</v>
      </c>
      <c r="K40" s="65">
        <f>J40/$J$12*100</f>
        <v>111.59420289855073</v>
      </c>
      <c r="L40" s="66">
        <v>8</v>
      </c>
    </row>
    <row r="41" spans="1:12" ht="12.75">
      <c r="A41" s="66"/>
      <c r="B41" s="34">
        <v>62</v>
      </c>
      <c r="C41" s="34" t="str">
        <f>VLOOKUP($B41,'[1]Іменні заявки'!$A:$I,2,FALSE)</f>
        <v>Сизоненко Віктор</v>
      </c>
      <c r="D41" s="67"/>
      <c r="E41" s="67"/>
      <c r="F41" s="66"/>
      <c r="G41" s="69"/>
      <c r="H41" s="69"/>
      <c r="I41" s="68"/>
      <c r="J41" s="64"/>
      <c r="K41" s="65"/>
      <c r="L41" s="66"/>
    </row>
    <row r="42" spans="1:12" ht="12.75">
      <c r="A42" s="66"/>
      <c r="B42" s="34">
        <v>63</v>
      </c>
      <c r="C42" s="34" t="str">
        <f>VLOOKUP($B42,'[1]Іменні заявки'!$A:$I,2,FALSE)</f>
        <v>.Тітов Андрій</v>
      </c>
      <c r="D42" s="67"/>
      <c r="E42" s="67"/>
      <c r="F42" s="66"/>
      <c r="G42" s="69"/>
      <c r="H42" s="69"/>
      <c r="I42" s="68"/>
      <c r="J42" s="64"/>
      <c r="K42" s="65"/>
      <c r="L42" s="66"/>
    </row>
    <row r="43" spans="1:12" ht="12.75">
      <c r="A43" s="66"/>
      <c r="B43" s="34">
        <v>64</v>
      </c>
      <c r="C43" s="34" t="str">
        <f>VLOOKUP($B43,'[1]Іменні заявки'!$A:$I,2,FALSE)</f>
        <v>Лотоцька Євгенія</v>
      </c>
      <c r="D43" s="67"/>
      <c r="E43" s="67"/>
      <c r="F43" s="66"/>
      <c r="G43" s="69"/>
      <c r="H43" s="69"/>
      <c r="I43" s="68"/>
      <c r="J43" s="64"/>
      <c r="K43" s="65"/>
      <c r="L43" s="66"/>
    </row>
    <row r="44" spans="1:12" ht="12.75">
      <c r="A44" s="66">
        <v>9</v>
      </c>
      <c r="B44" s="34">
        <v>143</v>
      </c>
      <c r="C44" s="34" t="str">
        <f>VLOOKUP($B44,'[1]Іменні заявки'!$A:$I,2,FALSE)</f>
        <v>Генкул Вадим</v>
      </c>
      <c r="D44" s="67" t="str">
        <f>VLOOKUP($B44,'[1]Іменні заявки'!$A:$I,3,FALSE)</f>
        <v>Путильський район</v>
      </c>
      <c r="E44" s="67" t="str">
        <f>VLOOKUP($B44,'[1]Іменні заявки'!$A:$I,4,FALSE)</f>
        <v>Путильський район</v>
      </c>
      <c r="F44" s="66">
        <f>VLOOKUP($B44,'[1]Іменні заявки'!$A:$I,5,FALSE)</f>
        <v>0</v>
      </c>
      <c r="G44" s="68">
        <v>0.03888888888888889</v>
      </c>
      <c r="H44" s="68">
        <v>0.041574074074074076</v>
      </c>
      <c r="I44" s="68">
        <f>H44-G44</f>
        <v>0.0026851851851851863</v>
      </c>
      <c r="J44" s="64">
        <f>HOUR(I44)*3600+MINUTE(I44)*60+SECOND(I44)</f>
        <v>232</v>
      </c>
      <c r="K44" s="65">
        <f>J44/$J$12*100</f>
        <v>112.07729468599035</v>
      </c>
      <c r="L44" s="66">
        <v>9</v>
      </c>
    </row>
    <row r="45" spans="1:12" ht="12.75">
      <c r="A45" s="66"/>
      <c r="B45" s="34">
        <v>144</v>
      </c>
      <c r="C45" s="34" t="str">
        <f>VLOOKUP($B45,'[1]Іменні заявки'!$A:$I,2,FALSE)</f>
        <v>Ковбиш Олександр</v>
      </c>
      <c r="D45" s="67"/>
      <c r="E45" s="67"/>
      <c r="F45" s="66"/>
      <c r="G45" s="69"/>
      <c r="H45" s="69"/>
      <c r="I45" s="68"/>
      <c r="J45" s="64"/>
      <c r="K45" s="65"/>
      <c r="L45" s="66"/>
    </row>
    <row r="46" spans="1:12" ht="12.75">
      <c r="A46" s="66"/>
      <c r="B46" s="34">
        <v>145</v>
      </c>
      <c r="C46" s="34" t="str">
        <f>VLOOKUP($B46,'[1]Іменні заявки'!$A:$I,2,FALSE)</f>
        <v>Михайлюк Любомир</v>
      </c>
      <c r="D46" s="67"/>
      <c r="E46" s="67"/>
      <c r="F46" s="66"/>
      <c r="G46" s="69"/>
      <c r="H46" s="69"/>
      <c r="I46" s="68"/>
      <c r="J46" s="64"/>
      <c r="K46" s="65"/>
      <c r="L46" s="66"/>
    </row>
    <row r="47" spans="1:12" ht="12.75">
      <c r="A47" s="66"/>
      <c r="B47" s="34">
        <v>141</v>
      </c>
      <c r="C47" s="34" t="str">
        <f>VLOOKUP($B47,'[1]Іменні заявки'!$A:$I,2,FALSE)</f>
        <v>Терин Денис</v>
      </c>
      <c r="D47" s="67"/>
      <c r="E47" s="67"/>
      <c r="F47" s="66"/>
      <c r="G47" s="69"/>
      <c r="H47" s="69"/>
      <c r="I47" s="68"/>
      <c r="J47" s="64"/>
      <c r="K47" s="65"/>
      <c r="L47" s="66"/>
    </row>
    <row r="48" spans="1:12" ht="12.75">
      <c r="A48" s="66">
        <v>10</v>
      </c>
      <c r="B48" s="34">
        <v>81</v>
      </c>
      <c r="C48" s="34" t="str">
        <f>VLOOKUP($B48,'[1]Іменні заявки'!$A:$I,2,FALSE)</f>
        <v>Голован Олександр</v>
      </c>
      <c r="D48" s="67" t="str">
        <f>VLOOKUP($B48,'[1]Іменні заявки'!$A:$I,3,FALSE)</f>
        <v>Кельменецького району</v>
      </c>
      <c r="E48" s="67" t="str">
        <f>VLOOKUP($B48,'[1]Іменні заявки'!$A:$I,4,FALSE)</f>
        <v>Кельменецького району</v>
      </c>
      <c r="F48" s="66">
        <f>VLOOKUP($B48,'[1]Іменні заявки'!$A:$I,5,FALSE)</f>
        <v>0</v>
      </c>
      <c r="G48" s="68">
        <v>0.03333333333333333</v>
      </c>
      <c r="H48" s="68">
        <v>0.03605324074074074</v>
      </c>
      <c r="I48" s="68">
        <f>H48-G48</f>
        <v>0.002719907407407407</v>
      </c>
      <c r="J48" s="64">
        <f>HOUR(I48)*3600+MINUTE(I48)*60+SECOND(I48)</f>
        <v>235</v>
      </c>
      <c r="K48" s="65">
        <f>J48/$J$12*100</f>
        <v>113.52657004830917</v>
      </c>
      <c r="L48" s="66">
        <v>10</v>
      </c>
    </row>
    <row r="49" spans="1:12" ht="12.75">
      <c r="A49" s="66"/>
      <c r="B49" s="34">
        <v>82</v>
      </c>
      <c r="C49" s="34" t="str">
        <f>VLOOKUP($B49,'[1]Іменні заявки'!$A:$I,2,FALSE)</f>
        <v>Семенюк Артем</v>
      </c>
      <c r="D49" s="67"/>
      <c r="E49" s="67"/>
      <c r="F49" s="66"/>
      <c r="G49" s="69"/>
      <c r="H49" s="69"/>
      <c r="I49" s="68"/>
      <c r="J49" s="64"/>
      <c r="K49" s="65"/>
      <c r="L49" s="66"/>
    </row>
    <row r="50" spans="1:12" ht="12.75">
      <c r="A50" s="66"/>
      <c r="B50" s="34">
        <v>83</v>
      </c>
      <c r="C50" s="34" t="str">
        <f>VLOOKUP($B50,'[1]Іменні заявки'!$A:$I,2,FALSE)</f>
        <v>Саїдов Володимир</v>
      </c>
      <c r="D50" s="67"/>
      <c r="E50" s="67"/>
      <c r="F50" s="66"/>
      <c r="G50" s="69"/>
      <c r="H50" s="69"/>
      <c r="I50" s="68"/>
      <c r="J50" s="64"/>
      <c r="K50" s="65"/>
      <c r="L50" s="66"/>
    </row>
    <row r="51" spans="1:12" ht="12.75">
      <c r="A51" s="66"/>
      <c r="B51" s="34">
        <v>84</v>
      </c>
      <c r="C51" s="34" t="str">
        <f>VLOOKUP($B51,'[1]Іменні заявки'!$A:$I,2,FALSE)</f>
        <v>Глушко Богдан</v>
      </c>
      <c r="D51" s="67"/>
      <c r="E51" s="67"/>
      <c r="F51" s="66"/>
      <c r="G51" s="69"/>
      <c r="H51" s="69"/>
      <c r="I51" s="68"/>
      <c r="J51" s="64"/>
      <c r="K51" s="65"/>
      <c r="L51" s="66"/>
    </row>
    <row r="53" spans="1:12" ht="12.75">
      <c r="A53" s="63" t="s">
        <v>38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5" spans="1:12" ht="12.75">
      <c r="A55" s="63" t="s">
        <v>39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</sheetData>
  <mergeCells count="105">
    <mergeCell ref="B1:O1"/>
    <mergeCell ref="B2:O2"/>
    <mergeCell ref="B3:O3"/>
    <mergeCell ref="A12:A15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A16:A19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A20:A23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A24:A27"/>
    <mergeCell ref="D24:D27"/>
    <mergeCell ref="E24:E27"/>
    <mergeCell ref="F24:F27"/>
    <mergeCell ref="G24:G27"/>
    <mergeCell ref="H24:H27"/>
    <mergeCell ref="I24:I27"/>
    <mergeCell ref="J24:J27"/>
    <mergeCell ref="K24:K27"/>
    <mergeCell ref="L24:L27"/>
    <mergeCell ref="A28:A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A32:A35"/>
    <mergeCell ref="D32:D35"/>
    <mergeCell ref="E32:E35"/>
    <mergeCell ref="F32:F35"/>
    <mergeCell ref="G32:G35"/>
    <mergeCell ref="H32:H35"/>
    <mergeCell ref="I32:I35"/>
    <mergeCell ref="J32:J35"/>
    <mergeCell ref="K32:K35"/>
    <mergeCell ref="L32:L35"/>
    <mergeCell ref="A36:A39"/>
    <mergeCell ref="D36:D39"/>
    <mergeCell ref="E36:E39"/>
    <mergeCell ref="F36:F39"/>
    <mergeCell ref="G36:G39"/>
    <mergeCell ref="H36:H39"/>
    <mergeCell ref="I36:I39"/>
    <mergeCell ref="J36:J39"/>
    <mergeCell ref="K36:K39"/>
    <mergeCell ref="L36:L39"/>
    <mergeCell ref="A40:A43"/>
    <mergeCell ref="D40:D43"/>
    <mergeCell ref="E40:E43"/>
    <mergeCell ref="F40:F43"/>
    <mergeCell ref="G40:G43"/>
    <mergeCell ref="H40:H43"/>
    <mergeCell ref="I40:I43"/>
    <mergeCell ref="J40:J43"/>
    <mergeCell ref="K40:K43"/>
    <mergeCell ref="L40:L43"/>
    <mergeCell ref="A44:A47"/>
    <mergeCell ref="D44:D47"/>
    <mergeCell ref="E44:E47"/>
    <mergeCell ref="F44:F47"/>
    <mergeCell ref="G44:G47"/>
    <mergeCell ref="H44:H47"/>
    <mergeCell ref="I44:I47"/>
    <mergeCell ref="J44:J47"/>
    <mergeCell ref="K44:K47"/>
    <mergeCell ref="L44:L47"/>
    <mergeCell ref="A48:A51"/>
    <mergeCell ref="D48:D51"/>
    <mergeCell ref="E48:E51"/>
    <mergeCell ref="F48:F51"/>
    <mergeCell ref="G48:G51"/>
    <mergeCell ref="H48:H51"/>
    <mergeCell ref="I48:I51"/>
    <mergeCell ref="A55:L55"/>
    <mergeCell ref="J48:J51"/>
    <mergeCell ref="K48:K51"/>
    <mergeCell ref="L48:L51"/>
    <mergeCell ref="A53:L5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5.57421875" style="6" customWidth="1"/>
    <col min="3" max="3" width="33.140625" style="6" customWidth="1"/>
    <col min="4" max="4" width="15.421875" style="6" customWidth="1"/>
    <col min="5" max="5" width="16.00390625" style="6" customWidth="1"/>
    <col min="6" max="6" width="9.140625" style="6" customWidth="1"/>
    <col min="7" max="8" width="10.421875" style="6" customWidth="1"/>
    <col min="9" max="9" width="10.57421875" style="6" customWidth="1"/>
    <col min="10" max="10" width="10.8515625" style="6" customWidth="1"/>
    <col min="11" max="16384" width="9.140625" style="6" customWidth="1"/>
  </cols>
  <sheetData>
    <row r="1" spans="2:15" ht="18.7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12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2.75">
      <c r="B3" s="62" t="s">
        <v>41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35"/>
      <c r="N3" s="35"/>
      <c r="O3" s="35"/>
    </row>
    <row r="4" spans="2:15" ht="15">
      <c r="B4" s="2" t="s">
        <v>42</v>
      </c>
      <c r="C4" s="3"/>
      <c r="D4" s="3"/>
      <c r="E4" s="3"/>
      <c r="F4" s="4"/>
      <c r="G4" s="4"/>
      <c r="H4" s="4"/>
      <c r="I4" s="4"/>
      <c r="J4" s="4"/>
      <c r="K4" s="3"/>
      <c r="L4" s="3"/>
      <c r="N4" s="3"/>
      <c r="O4" s="3"/>
    </row>
    <row r="5" spans="2:16" ht="15">
      <c r="B5" s="2" t="s">
        <v>4</v>
      </c>
      <c r="C5" s="3"/>
      <c r="D5" s="3"/>
      <c r="E5" s="3"/>
      <c r="F5" s="4"/>
      <c r="G5" s="4"/>
      <c r="H5" s="4"/>
      <c r="I5" s="4"/>
      <c r="J5" s="4"/>
      <c r="K5" s="3"/>
      <c r="L5" s="3"/>
      <c r="N5" s="3"/>
      <c r="O5" s="3"/>
      <c r="P5" s="36"/>
    </row>
    <row r="6" spans="2:15" ht="15">
      <c r="B6" s="2" t="s">
        <v>30</v>
      </c>
      <c r="C6" s="3"/>
      <c r="D6" s="3"/>
      <c r="E6" s="3"/>
      <c r="F6" s="4"/>
      <c r="G6" s="4"/>
      <c r="H6" s="4"/>
      <c r="I6" s="4"/>
      <c r="J6" s="4"/>
      <c r="K6" s="3"/>
      <c r="L6" s="3"/>
      <c r="N6" s="3"/>
      <c r="O6" s="3"/>
    </row>
    <row r="7" spans="2:15" ht="12.75">
      <c r="B7" s="3" t="s">
        <v>43</v>
      </c>
      <c r="C7" s="3"/>
      <c r="D7" s="3"/>
      <c r="E7" s="3"/>
      <c r="F7" s="4"/>
      <c r="G7" s="4"/>
      <c r="H7" s="4"/>
      <c r="I7" s="4"/>
      <c r="J7" s="4"/>
      <c r="N7" s="3"/>
      <c r="O7" s="3"/>
    </row>
    <row r="8" spans="2:15" ht="12.75">
      <c r="B8" s="3" t="s">
        <v>44</v>
      </c>
      <c r="C8" s="3"/>
      <c r="D8" s="3"/>
      <c r="E8" s="3"/>
      <c r="F8" s="4"/>
      <c r="G8" s="4"/>
      <c r="H8" s="4"/>
      <c r="I8" s="4"/>
      <c r="J8" s="4"/>
      <c r="K8" s="3"/>
      <c r="L8" s="8"/>
      <c r="N8" s="9"/>
      <c r="O8" s="3"/>
    </row>
    <row r="9" spans="3:15" ht="20.25">
      <c r="C9" s="11" t="s">
        <v>9</v>
      </c>
      <c r="D9" s="12"/>
      <c r="E9" s="12"/>
      <c r="F9" s="4"/>
      <c r="G9" s="4"/>
      <c r="H9" s="4"/>
      <c r="I9" s="4"/>
      <c r="J9" s="4"/>
      <c r="K9" s="3"/>
      <c r="L9" s="9"/>
      <c r="N9" s="3"/>
      <c r="O9" s="3"/>
    </row>
    <row r="10" spans="1:12" ht="13.5" thickBot="1">
      <c r="A10" s="3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64.5" thickBot="1" thickTop="1">
      <c r="A11" s="38" t="s">
        <v>45</v>
      </c>
      <c r="B11" s="39" t="s">
        <v>13</v>
      </c>
      <c r="C11" s="40" t="s">
        <v>14</v>
      </c>
      <c r="D11" s="41" t="s">
        <v>17</v>
      </c>
      <c r="E11" s="42" t="s">
        <v>16</v>
      </c>
      <c r="F11" s="43" t="s">
        <v>31</v>
      </c>
      <c r="G11" s="44" t="s">
        <v>32</v>
      </c>
      <c r="H11" s="45" t="s">
        <v>33</v>
      </c>
      <c r="I11" s="46" t="s">
        <v>46</v>
      </c>
      <c r="J11" s="46" t="s">
        <v>35</v>
      </c>
      <c r="K11" s="40" t="s">
        <v>21</v>
      </c>
      <c r="L11" s="40" t="s">
        <v>37</v>
      </c>
    </row>
    <row r="12" spans="1:12" ht="12.75">
      <c r="A12" s="80">
        <v>1</v>
      </c>
      <c r="B12" s="47">
        <v>71</v>
      </c>
      <c r="C12" s="48" t="str">
        <f>VLOOKUP($B12,'[1]Іменні заявки'!$A:$I,2,FALSE)</f>
        <v>Садагурський Іван</v>
      </c>
      <c r="D12" s="94" t="str">
        <f>VLOOKUP($B12,'[1]Іменні заявки'!$A:$I,3,FALSE)</f>
        <v>Глибоцький ЦТКСЕУМ</v>
      </c>
      <c r="E12" s="94" t="str">
        <f>VLOOKUP($B12,'[1]Іменні заявки'!$A:$I,4,FALSE)</f>
        <v>Глибоцький район</v>
      </c>
      <c r="F12" s="80">
        <f>VLOOKUP($B12,'[1]Іменні заявки'!$A:$I,5,FALSE)</f>
        <v>0</v>
      </c>
      <c r="G12" s="88">
        <v>0.04722222222222222</v>
      </c>
      <c r="H12" s="88">
        <v>0.04920138888888889</v>
      </c>
      <c r="I12" s="88">
        <f>H12-G12</f>
        <v>0.0019791666666666707</v>
      </c>
      <c r="J12" s="74">
        <f>HOUR(I12)*3600+MINUTE(I12)*60+SECOND(I12)</f>
        <v>171</v>
      </c>
      <c r="K12" s="77">
        <v>100</v>
      </c>
      <c r="L12" s="80">
        <v>1</v>
      </c>
    </row>
    <row r="13" spans="1:12" ht="12.75">
      <c r="A13" s="81"/>
      <c r="B13" s="49">
        <v>72</v>
      </c>
      <c r="C13" s="50" t="str">
        <f>VLOOKUP($B13,'[1]Іменні заявки'!$A:$I,2,FALSE)</f>
        <v>Зеленівський Антон</v>
      </c>
      <c r="D13" s="84"/>
      <c r="E13" s="84"/>
      <c r="F13" s="81"/>
      <c r="G13" s="89"/>
      <c r="H13" s="89"/>
      <c r="I13" s="89"/>
      <c r="J13" s="75"/>
      <c r="K13" s="78"/>
      <c r="L13" s="81"/>
    </row>
    <row r="14" spans="1:12" ht="12.75">
      <c r="A14" s="81"/>
      <c r="B14" s="49">
        <v>74</v>
      </c>
      <c r="C14" s="50" t="str">
        <f>VLOOKUP($B14,'[1]Іменні заявки'!$A:$I,2,FALSE)</f>
        <v>Голунга Костянтин</v>
      </c>
      <c r="D14" s="84"/>
      <c r="E14" s="84"/>
      <c r="F14" s="81"/>
      <c r="G14" s="89"/>
      <c r="H14" s="89"/>
      <c r="I14" s="89"/>
      <c r="J14" s="75"/>
      <c r="K14" s="78"/>
      <c r="L14" s="81"/>
    </row>
    <row r="15" spans="1:12" ht="13.5" thickBot="1">
      <c r="A15" s="82"/>
      <c r="B15" s="51">
        <v>75</v>
      </c>
      <c r="C15" s="52" t="str">
        <f>VLOOKUP($B15,'[1]Іменні заявки'!$A:$I,2,FALSE)</f>
        <v>Патраш Артур</v>
      </c>
      <c r="D15" s="85"/>
      <c r="E15" s="85"/>
      <c r="F15" s="82"/>
      <c r="G15" s="90"/>
      <c r="H15" s="90"/>
      <c r="I15" s="90"/>
      <c r="J15" s="76"/>
      <c r="K15" s="79"/>
      <c r="L15" s="82"/>
    </row>
    <row r="16" spans="1:12" ht="13.5" thickTop="1">
      <c r="A16" s="80">
        <v>2</v>
      </c>
      <c r="B16" s="53">
        <v>91</v>
      </c>
      <c r="C16" s="50" t="str">
        <f>VLOOKUP($B16,'[1]Іменні заявки'!$A:$I,2,FALSE)</f>
        <v>Паладюк Олег</v>
      </c>
      <c r="D16" s="83" t="str">
        <f>VLOOKUP($B16,'[1]Іменні заявки'!$A:$I,3,FALSE)</f>
        <v>Глибоцький район</v>
      </c>
      <c r="E16" s="83" t="str">
        <f>VLOOKUP($B16,'[1]Іменні заявки'!$A:$I,4,FALSE)</f>
        <v>Глибоцький район</v>
      </c>
      <c r="F16" s="87">
        <f>VLOOKUP($B16,'[1]Іменні заявки'!$A:$I,5,FALSE)</f>
        <v>0</v>
      </c>
      <c r="G16" s="88">
        <v>0.03888888888888889</v>
      </c>
      <c r="H16" s="88">
        <v>0.04086805555555555</v>
      </c>
      <c r="I16" s="91">
        <f>H16-G16</f>
        <v>0.001979166666666664</v>
      </c>
      <c r="J16" s="74">
        <f>HOUR(I16)*3600+MINUTE(I16)*60+SECOND(I16)</f>
        <v>171</v>
      </c>
      <c r="K16" s="77">
        <f>J16/$J$12*100</f>
        <v>100</v>
      </c>
      <c r="L16" s="80">
        <v>2</v>
      </c>
    </row>
    <row r="17" spans="1:12" ht="12.75">
      <c r="A17" s="81"/>
      <c r="B17" s="50">
        <v>93</v>
      </c>
      <c r="C17" s="50" t="str">
        <f>VLOOKUP($B17,'[1]Іменні заявки'!$A:$I,2,FALSE)</f>
        <v>Лупуляк Олександр</v>
      </c>
      <c r="D17" s="84"/>
      <c r="E17" s="84"/>
      <c r="F17" s="81"/>
      <c r="G17" s="89"/>
      <c r="H17" s="89"/>
      <c r="I17" s="89"/>
      <c r="J17" s="75"/>
      <c r="K17" s="78"/>
      <c r="L17" s="81"/>
    </row>
    <row r="18" spans="1:12" ht="12.75">
      <c r="A18" s="81"/>
      <c r="B18" s="50">
        <v>92</v>
      </c>
      <c r="C18" s="50" t="str">
        <f>VLOOKUP($B18,'[1]Іменні заявки'!$A:$I,2,FALSE)</f>
        <v>Кольцюк Максим</v>
      </c>
      <c r="D18" s="84"/>
      <c r="E18" s="84"/>
      <c r="F18" s="81"/>
      <c r="G18" s="89"/>
      <c r="H18" s="89"/>
      <c r="I18" s="89"/>
      <c r="J18" s="75"/>
      <c r="K18" s="78"/>
      <c r="L18" s="81"/>
    </row>
    <row r="19" spans="1:12" ht="13.5" thickBot="1">
      <c r="A19" s="82"/>
      <c r="B19" s="51">
        <v>94</v>
      </c>
      <c r="C19" s="52" t="str">
        <f>VLOOKUP($B19,'[1]Іменні заявки'!$A:$I,2,FALSE)</f>
        <v>Шород Михайло</v>
      </c>
      <c r="D19" s="86"/>
      <c r="E19" s="86"/>
      <c r="F19" s="93"/>
      <c r="G19" s="90"/>
      <c r="H19" s="90"/>
      <c r="I19" s="92"/>
      <c r="J19" s="76"/>
      <c r="K19" s="79"/>
      <c r="L19" s="82"/>
    </row>
    <row r="20" spans="1:12" ht="13.5" thickTop="1">
      <c r="A20" s="80">
        <v>3</v>
      </c>
      <c r="B20" s="49">
        <v>143</v>
      </c>
      <c r="C20" s="53" t="str">
        <f>VLOOKUP($B20,'[1]Іменні заявки'!$A:$I,2,FALSE)</f>
        <v>Генкул Вадим</v>
      </c>
      <c r="D20" s="83" t="str">
        <f>VLOOKUP($B20,'[1]Іменні заявки'!$A:$I,3,FALSE)</f>
        <v>Путильський район</v>
      </c>
      <c r="E20" s="83" t="str">
        <f>VLOOKUP($B20,'[1]Іменні заявки'!$A:$I,4,FALSE)</f>
        <v>Путильський район</v>
      </c>
      <c r="F20" s="87">
        <f>VLOOKUP($B20,'[1]Іменні заявки'!$A:$I,5,FALSE)</f>
        <v>0</v>
      </c>
      <c r="G20" s="88">
        <v>0.05277777777777778</v>
      </c>
      <c r="H20" s="88">
        <v>0.05479166666666666</v>
      </c>
      <c r="I20" s="91">
        <f>H20-G20</f>
        <v>0.0020138888888888845</v>
      </c>
      <c r="J20" s="74">
        <f>HOUR(I20)*3600+MINUTE(I20)*60+SECOND(I20)</f>
        <v>174</v>
      </c>
      <c r="K20" s="77">
        <f>J20/$J$12*100</f>
        <v>101.75438596491229</v>
      </c>
      <c r="L20" s="80">
        <v>3</v>
      </c>
    </row>
    <row r="21" spans="1:12" ht="12.75">
      <c r="A21" s="81"/>
      <c r="B21" s="49">
        <v>144</v>
      </c>
      <c r="C21" s="50" t="str">
        <f>VLOOKUP($B21,'[1]Іменні заявки'!$A:$I,2,FALSE)</f>
        <v>Ковбиш Олександр</v>
      </c>
      <c r="D21" s="84"/>
      <c r="E21" s="84"/>
      <c r="F21" s="81"/>
      <c r="G21" s="89"/>
      <c r="H21" s="89"/>
      <c r="I21" s="89"/>
      <c r="J21" s="75"/>
      <c r="K21" s="78"/>
      <c r="L21" s="81"/>
    </row>
    <row r="22" spans="1:12" ht="12.75">
      <c r="A22" s="81"/>
      <c r="B22" s="49">
        <v>145</v>
      </c>
      <c r="C22" s="50" t="str">
        <f>VLOOKUP($B22,'[1]Іменні заявки'!$A:$I,2,FALSE)</f>
        <v>Михайлюк Любомир</v>
      </c>
      <c r="D22" s="84"/>
      <c r="E22" s="84"/>
      <c r="F22" s="81"/>
      <c r="G22" s="89"/>
      <c r="H22" s="89"/>
      <c r="I22" s="89"/>
      <c r="J22" s="75"/>
      <c r="K22" s="78"/>
      <c r="L22" s="81"/>
    </row>
    <row r="23" spans="1:12" ht="13.5" thickBot="1">
      <c r="A23" s="82"/>
      <c r="B23" s="51">
        <v>141</v>
      </c>
      <c r="C23" s="52" t="str">
        <f>VLOOKUP($B23,'[1]Іменні заявки'!$A:$I,2,FALSE)</f>
        <v>Терин Денис</v>
      </c>
      <c r="D23" s="86"/>
      <c r="E23" s="86"/>
      <c r="F23" s="93"/>
      <c r="G23" s="90"/>
      <c r="H23" s="90"/>
      <c r="I23" s="92"/>
      <c r="J23" s="76"/>
      <c r="K23" s="79"/>
      <c r="L23" s="82"/>
    </row>
    <row r="24" spans="1:12" ht="13.5" thickTop="1">
      <c r="A24" s="80">
        <v>4</v>
      </c>
      <c r="B24" s="49">
        <v>31</v>
      </c>
      <c r="C24" s="53" t="str">
        <f>VLOOKUP($B24,'[1]Іменні заявки'!$A:$I,2,FALSE)</f>
        <v>Кіріл Вадим</v>
      </c>
      <c r="D24" s="83" t="str">
        <f>VLOOKUP($B24,'[1]Іменні заявки'!$A:$I,3,FALSE)</f>
        <v>Новоселицький РЦСТКЕУМ</v>
      </c>
      <c r="E24" s="83" t="str">
        <f>VLOOKUP($B24,'[1]Іменні заявки'!$A:$I,4,FALSE)</f>
        <v>Новоселицький райцон</v>
      </c>
      <c r="F24" s="87">
        <f>VLOOKUP($B24,'[1]Іменні заявки'!$A:$I,5,FALSE)</f>
        <v>0</v>
      </c>
      <c r="G24" s="88">
        <v>0.02291666666666667</v>
      </c>
      <c r="H24" s="88">
        <v>0.025104166666666664</v>
      </c>
      <c r="I24" s="91">
        <f>H24-G24</f>
        <v>0.002187499999999995</v>
      </c>
      <c r="J24" s="74">
        <f>HOUR(I24)*3600+MINUTE(I24)*60+SECOND(I24)</f>
        <v>189</v>
      </c>
      <c r="K24" s="77">
        <f>J24/$J$12*100</f>
        <v>110.5263157894737</v>
      </c>
      <c r="L24" s="80">
        <v>4</v>
      </c>
    </row>
    <row r="25" spans="1:12" ht="12.75">
      <c r="A25" s="81"/>
      <c r="B25" s="49">
        <v>32</v>
      </c>
      <c r="C25" s="50" t="str">
        <f>VLOOKUP($B25,'[1]Іменні заявки'!$A:$I,2,FALSE)</f>
        <v>Агапій Вадим</v>
      </c>
      <c r="D25" s="84"/>
      <c r="E25" s="84"/>
      <c r="F25" s="81"/>
      <c r="G25" s="89"/>
      <c r="H25" s="89"/>
      <c r="I25" s="89"/>
      <c r="J25" s="75"/>
      <c r="K25" s="78"/>
      <c r="L25" s="81"/>
    </row>
    <row r="26" spans="1:12" ht="12.75">
      <c r="A26" s="81"/>
      <c r="B26" s="49">
        <v>33</v>
      </c>
      <c r="C26" s="50" t="str">
        <f>VLOOKUP($B26,'[1]Іменні заявки'!$A:$I,2,FALSE)</f>
        <v>Паскар Вадим</v>
      </c>
      <c r="D26" s="84"/>
      <c r="E26" s="84"/>
      <c r="F26" s="81"/>
      <c r="G26" s="89"/>
      <c r="H26" s="89"/>
      <c r="I26" s="89"/>
      <c r="J26" s="75"/>
      <c r="K26" s="78"/>
      <c r="L26" s="81"/>
    </row>
    <row r="27" spans="1:12" ht="13.5" thickBot="1">
      <c r="A27" s="82"/>
      <c r="B27" s="51">
        <v>35</v>
      </c>
      <c r="C27" s="52" t="str">
        <f>VLOOKUP($B27,'[1]Іменні заявки'!$A:$I,2,FALSE)</f>
        <v>Роман Флорін</v>
      </c>
      <c r="D27" s="86"/>
      <c r="E27" s="86"/>
      <c r="F27" s="93"/>
      <c r="G27" s="90"/>
      <c r="H27" s="90"/>
      <c r="I27" s="92"/>
      <c r="J27" s="76"/>
      <c r="K27" s="79"/>
      <c r="L27" s="82"/>
    </row>
    <row r="28" spans="1:12" ht="13.5" thickTop="1">
      <c r="A28" s="80">
        <v>5</v>
      </c>
      <c r="B28" s="49">
        <v>11</v>
      </c>
      <c r="C28" s="50" t="str">
        <f>VLOOKUP($B28,'[1]Іменні заявки'!$A:$I,2,FALSE)</f>
        <v>Мудрий Ярослав</v>
      </c>
      <c r="D28" s="94" t="str">
        <f>VLOOKUP($B28,'[1]Іменні заявки'!$A:$I,3,FALSE)</f>
        <v>ОЦТКЕУМ</v>
      </c>
      <c r="E28" s="83" t="str">
        <f>VLOOKUP($B28,'[1]Іменні заявки'!$A:$I,4,FALSE)</f>
        <v>Чернівці</v>
      </c>
      <c r="F28" s="80">
        <f>VLOOKUP($B28,'[1]Іменні заявки'!$A:$I,5,FALSE)</f>
        <v>0</v>
      </c>
      <c r="G28" s="88">
        <v>0.05</v>
      </c>
      <c r="H28" s="88">
        <v>0.052256944444444446</v>
      </c>
      <c r="I28" s="91">
        <f>H28-G28</f>
        <v>0.0022569444444444434</v>
      </c>
      <c r="J28" s="74">
        <f>HOUR(I28)*3600+MINUTE(I28)*60+SECOND(I28)</f>
        <v>195</v>
      </c>
      <c r="K28" s="77">
        <f>J28/$J$12*100</f>
        <v>114.03508771929825</v>
      </c>
      <c r="L28" s="80">
        <v>5</v>
      </c>
    </row>
    <row r="29" spans="1:12" ht="12.75">
      <c r="A29" s="81"/>
      <c r="B29" s="49">
        <v>12</v>
      </c>
      <c r="C29" s="50" t="str">
        <f>VLOOKUP($B29,'[1]Іменні заявки'!$A:$I,2,FALSE)</f>
        <v>Коржевий Іван</v>
      </c>
      <c r="D29" s="84"/>
      <c r="E29" s="84"/>
      <c r="F29" s="81"/>
      <c r="G29" s="89"/>
      <c r="H29" s="89"/>
      <c r="I29" s="89"/>
      <c r="J29" s="75"/>
      <c r="K29" s="78"/>
      <c r="L29" s="81"/>
    </row>
    <row r="30" spans="1:12" ht="12.75">
      <c r="A30" s="81"/>
      <c r="B30" s="49">
        <v>13</v>
      </c>
      <c r="C30" s="50" t="str">
        <f>VLOOKUP($B30,'[1]Іменні заявки'!$A:$I,2,FALSE)</f>
        <v>Лещук Олександр</v>
      </c>
      <c r="D30" s="84"/>
      <c r="E30" s="84"/>
      <c r="F30" s="81"/>
      <c r="G30" s="89"/>
      <c r="H30" s="89"/>
      <c r="I30" s="89"/>
      <c r="J30" s="75"/>
      <c r="K30" s="78"/>
      <c r="L30" s="81"/>
    </row>
    <row r="31" spans="1:12" ht="13.5" thickBot="1">
      <c r="A31" s="82"/>
      <c r="B31" s="51">
        <v>14</v>
      </c>
      <c r="C31" s="52" t="str">
        <f>VLOOKUP($B31,'[1]Іменні заявки'!$A:$I,2,FALSE)</f>
        <v>Заярнюк Владислав</v>
      </c>
      <c r="D31" s="86"/>
      <c r="E31" s="86"/>
      <c r="F31" s="93"/>
      <c r="G31" s="90"/>
      <c r="H31" s="90"/>
      <c r="I31" s="92"/>
      <c r="J31" s="76"/>
      <c r="K31" s="79"/>
      <c r="L31" s="82"/>
    </row>
    <row r="32" spans="1:12" ht="12.75">
      <c r="A32" s="80">
        <v>6</v>
      </c>
      <c r="B32" s="47">
        <v>23</v>
      </c>
      <c r="C32" s="48" t="str">
        <f>VLOOKUP($B32,'[1]Іменні заявки'!$A:$I,2,FALSE)</f>
        <v>Мандалак Васілій</v>
      </c>
      <c r="D32" s="94" t="str">
        <f>VLOOKUP($B32,'[1]Іменні заявки'!$A:$I,3,FALSE)</f>
        <v>Новоселицький район</v>
      </c>
      <c r="E32" s="94" t="str">
        <f>VLOOKUP($B32,'[1]Іменні заявки'!$A:$I,4,FALSE)</f>
        <v>Новоселицький район</v>
      </c>
      <c r="F32" s="80">
        <f>VLOOKUP($B32,'[1]Іменні заявки'!$A:$I,5,FALSE)</f>
        <v>0</v>
      </c>
      <c r="G32" s="88">
        <v>0.04513888888888889</v>
      </c>
      <c r="H32" s="88">
        <v>0.047442129629629626</v>
      </c>
      <c r="I32" s="88">
        <f>H32-G32</f>
        <v>0.0023032407407407376</v>
      </c>
      <c r="J32" s="74">
        <f>HOUR(I32)*3600+MINUTE(I32)*60+SECOND(I32)</f>
        <v>199</v>
      </c>
      <c r="K32" s="77">
        <f>J32/$J$12*100</f>
        <v>116.37426900584795</v>
      </c>
      <c r="L32" s="80">
        <v>6</v>
      </c>
    </row>
    <row r="33" spans="1:12" ht="12.75">
      <c r="A33" s="81"/>
      <c r="B33" s="49">
        <v>24</v>
      </c>
      <c r="C33" s="50" t="str">
        <f>VLOOKUP($B33,'[1]Іменні заявки'!$A:$I,2,FALSE)</f>
        <v>Штефанеса Дмитро</v>
      </c>
      <c r="D33" s="84"/>
      <c r="E33" s="84"/>
      <c r="F33" s="81"/>
      <c r="G33" s="89"/>
      <c r="H33" s="89"/>
      <c r="I33" s="89"/>
      <c r="J33" s="75"/>
      <c r="K33" s="78"/>
      <c r="L33" s="81"/>
    </row>
    <row r="34" spans="1:12" ht="12.75">
      <c r="A34" s="81"/>
      <c r="B34" s="49">
        <v>22</v>
      </c>
      <c r="C34" s="50" t="str">
        <f>VLOOKUP($B34,'[1]Іменні заявки'!$A:$I,2,FALSE)</f>
        <v>Гульпе Олексій</v>
      </c>
      <c r="D34" s="84"/>
      <c r="E34" s="84"/>
      <c r="F34" s="81"/>
      <c r="G34" s="89"/>
      <c r="H34" s="89"/>
      <c r="I34" s="89"/>
      <c r="J34" s="75"/>
      <c r="K34" s="78"/>
      <c r="L34" s="81"/>
    </row>
    <row r="35" spans="1:12" ht="13.5" thickBot="1">
      <c r="A35" s="82"/>
      <c r="B35" s="51">
        <v>21</v>
      </c>
      <c r="C35" s="52" t="str">
        <f>VLOOKUP($B35,'[1]Іменні заявки'!$A:$I,2,FALSE)</f>
        <v>Урсой Олег</v>
      </c>
      <c r="D35" s="86"/>
      <c r="E35" s="86"/>
      <c r="F35" s="93"/>
      <c r="G35" s="90"/>
      <c r="H35" s="90"/>
      <c r="I35" s="92"/>
      <c r="J35" s="76"/>
      <c r="K35" s="79"/>
      <c r="L35" s="82"/>
    </row>
    <row r="36" spans="1:12" ht="13.5" thickTop="1">
      <c r="A36" s="80">
        <v>7</v>
      </c>
      <c r="B36" s="49">
        <v>41</v>
      </c>
      <c r="C36" s="53" t="str">
        <f>VLOOKUP($B36,'[1]Іменні заявки'!$A:$I,2,FALSE)</f>
        <v>Вєтров Андрій</v>
      </c>
      <c r="D36" s="83" t="str">
        <f>VLOOKUP($B36,'[1]Іменні заявки'!$A:$I,3,FALSE)</f>
        <v>Сторожинецький район</v>
      </c>
      <c r="E36" s="83" t="str">
        <f>VLOOKUP($B36,'[1]Іменні заявки'!$A:$I,4,FALSE)</f>
        <v>Сторожинецький район</v>
      </c>
      <c r="F36" s="87">
        <f>VLOOKUP($B36,'[1]Іменні заявки'!$A:$I,5,FALSE)</f>
        <v>0</v>
      </c>
      <c r="G36" s="88">
        <v>0.036111111111111115</v>
      </c>
      <c r="H36" s="88">
        <v>0.038483796296296294</v>
      </c>
      <c r="I36" s="91">
        <f>H36-G36</f>
        <v>0.002372685185185179</v>
      </c>
      <c r="J36" s="74">
        <f>HOUR(I36)*3600+MINUTE(I36)*60+SECOND(I36)</f>
        <v>205</v>
      </c>
      <c r="K36" s="77">
        <f>J36/$J$12*100</f>
        <v>119.88304093567253</v>
      </c>
      <c r="L36" s="80">
        <v>7</v>
      </c>
    </row>
    <row r="37" spans="1:12" ht="12.75">
      <c r="A37" s="81"/>
      <c r="B37" s="49">
        <v>42</v>
      </c>
      <c r="C37" s="50" t="str">
        <f>VLOOKUP($B37,'[1]Іменні заявки'!$A:$I,2,FALSE)</f>
        <v>Гресько Дмитро</v>
      </c>
      <c r="D37" s="84"/>
      <c r="E37" s="84"/>
      <c r="F37" s="81"/>
      <c r="G37" s="89"/>
      <c r="H37" s="89"/>
      <c r="I37" s="89"/>
      <c r="J37" s="75"/>
      <c r="K37" s="78"/>
      <c r="L37" s="81"/>
    </row>
    <row r="38" spans="1:12" ht="12.75">
      <c r="A38" s="81"/>
      <c r="B38" s="49">
        <v>44</v>
      </c>
      <c r="C38" s="50" t="str">
        <f>VLOOKUP($B38,'[1]Іменні заявки'!$A:$I,2,FALSE)</f>
        <v>Угрін Олег</v>
      </c>
      <c r="D38" s="84"/>
      <c r="E38" s="84"/>
      <c r="F38" s="81"/>
      <c r="G38" s="89"/>
      <c r="H38" s="89"/>
      <c r="I38" s="89"/>
      <c r="J38" s="75"/>
      <c r="K38" s="78"/>
      <c r="L38" s="81"/>
    </row>
    <row r="39" spans="1:12" ht="13.5" thickBot="1">
      <c r="A39" s="82"/>
      <c r="B39" s="51">
        <v>45</v>
      </c>
      <c r="C39" s="52" t="str">
        <f>VLOOKUP($B39,'[1]Іменні заявки'!$A:$I,2,FALSE)</f>
        <v>Червоняк Максим</v>
      </c>
      <c r="D39" s="86"/>
      <c r="E39" s="86"/>
      <c r="F39" s="93"/>
      <c r="G39" s="90"/>
      <c r="H39" s="90"/>
      <c r="I39" s="92"/>
      <c r="J39" s="76"/>
      <c r="K39" s="79"/>
      <c r="L39" s="82"/>
    </row>
    <row r="40" spans="1:12" ht="13.5" thickTop="1">
      <c r="A40" s="80">
        <v>8</v>
      </c>
      <c r="B40" s="49">
        <v>81</v>
      </c>
      <c r="C40" s="53" t="str">
        <f>VLOOKUP($B40,'[1]Іменні заявки'!$A:$I,2,FALSE)</f>
        <v>Голован Олександр</v>
      </c>
      <c r="D40" s="83" t="str">
        <f>VLOOKUP($B40,'[1]Іменні заявки'!$A:$I,3,FALSE)</f>
        <v>Кельменецького району</v>
      </c>
      <c r="E40" s="83" t="str">
        <f>VLOOKUP($B40,'[1]Іменні заявки'!$A:$I,4,FALSE)</f>
        <v>Кельменецького району</v>
      </c>
      <c r="F40" s="87">
        <f>VLOOKUP($B40,'[1]Іменні заявки'!$A:$I,5,FALSE)</f>
        <v>0</v>
      </c>
      <c r="G40" s="88">
        <v>0.041666666666666664</v>
      </c>
      <c r="H40" s="88">
        <v>0.044097222222222225</v>
      </c>
      <c r="I40" s="91">
        <f>H40-G40</f>
        <v>0.002430555555555561</v>
      </c>
      <c r="J40" s="74">
        <f>HOUR(I40)*3600+MINUTE(I40)*60+SECOND(I40)</f>
        <v>210</v>
      </c>
      <c r="K40" s="77">
        <f>J40/$J$12*100</f>
        <v>122.80701754385966</v>
      </c>
      <c r="L40" s="80">
        <v>8</v>
      </c>
    </row>
    <row r="41" spans="1:12" ht="12.75">
      <c r="A41" s="81"/>
      <c r="B41" s="49">
        <v>82</v>
      </c>
      <c r="C41" s="50" t="str">
        <f>VLOOKUP($B41,'[1]Іменні заявки'!$A:$I,2,FALSE)</f>
        <v>Семенюк Артем</v>
      </c>
      <c r="D41" s="84"/>
      <c r="E41" s="84"/>
      <c r="F41" s="81"/>
      <c r="G41" s="89"/>
      <c r="H41" s="89"/>
      <c r="I41" s="89"/>
      <c r="J41" s="75"/>
      <c r="K41" s="78"/>
      <c r="L41" s="81"/>
    </row>
    <row r="42" spans="1:12" ht="12.75">
      <c r="A42" s="81"/>
      <c r="B42" s="49">
        <v>83</v>
      </c>
      <c r="C42" s="50" t="str">
        <f>VLOOKUP($B42,'[1]Іменні заявки'!$A:$I,2,FALSE)</f>
        <v>Саїдов Володимир</v>
      </c>
      <c r="D42" s="84"/>
      <c r="E42" s="84"/>
      <c r="F42" s="81"/>
      <c r="G42" s="89"/>
      <c r="H42" s="89"/>
      <c r="I42" s="89"/>
      <c r="J42" s="75"/>
      <c r="K42" s="78"/>
      <c r="L42" s="81"/>
    </row>
    <row r="43" spans="1:12" ht="13.5" thickBot="1">
      <c r="A43" s="82"/>
      <c r="B43" s="51">
        <v>84</v>
      </c>
      <c r="C43" s="52" t="str">
        <f>VLOOKUP($B43,'[1]Іменні заявки'!$A:$I,2,FALSE)</f>
        <v>Глушко Богдан</v>
      </c>
      <c r="D43" s="86"/>
      <c r="E43" s="86"/>
      <c r="F43" s="93"/>
      <c r="G43" s="90"/>
      <c r="H43" s="90"/>
      <c r="I43" s="92"/>
      <c r="J43" s="76"/>
      <c r="K43" s="79"/>
      <c r="L43" s="82"/>
    </row>
    <row r="44" spans="1:12" ht="13.5" thickTop="1">
      <c r="A44" s="80">
        <v>9</v>
      </c>
      <c r="B44" s="49">
        <v>61</v>
      </c>
      <c r="C44" s="53" t="str">
        <f>VLOOKUP($B44,'[1]Іменні заявки'!$A:$I,2,FALSE)</f>
        <v>Лютак Дмитро</v>
      </c>
      <c r="D44" s="83" t="str">
        <f>VLOOKUP($B44,'[1]Іменні заявки'!$A:$I,3,FALSE)</f>
        <v>м.Чернівці</v>
      </c>
      <c r="E44" s="83" t="str">
        <f>VLOOKUP($B44,'[1]Іменні заявки'!$A:$I,4,FALSE)</f>
        <v>м.Чернівці</v>
      </c>
      <c r="F44" s="87">
        <f>VLOOKUP($B44,'[1]Іменні заявки'!$A:$I,5,FALSE)</f>
        <v>0</v>
      </c>
      <c r="G44" s="88">
        <v>0.03194444444444445</v>
      </c>
      <c r="H44" s="88">
        <v>0.034618055555555555</v>
      </c>
      <c r="I44" s="91">
        <f>H44-G44</f>
        <v>0.0026736111111111058</v>
      </c>
      <c r="J44" s="74">
        <f>HOUR(I44)*3600+MINUTE(I44)*60+SECOND(I44)</f>
        <v>231</v>
      </c>
      <c r="K44" s="77">
        <f>J44/$J$12*100</f>
        <v>135.08771929824562</v>
      </c>
      <c r="L44" s="80">
        <v>9</v>
      </c>
    </row>
    <row r="45" spans="1:12" ht="12.75">
      <c r="A45" s="81"/>
      <c r="B45" s="49">
        <v>62</v>
      </c>
      <c r="C45" s="50" t="str">
        <f>VLOOKUP($B45,'[1]Іменні заявки'!$A:$I,2,FALSE)</f>
        <v>Сизоненко Віктор</v>
      </c>
      <c r="D45" s="84"/>
      <c r="E45" s="84"/>
      <c r="F45" s="81"/>
      <c r="G45" s="89"/>
      <c r="H45" s="89"/>
      <c r="I45" s="89"/>
      <c r="J45" s="75"/>
      <c r="K45" s="78"/>
      <c r="L45" s="81"/>
    </row>
    <row r="46" spans="1:12" ht="12.75">
      <c r="A46" s="81"/>
      <c r="B46" s="49">
        <v>63</v>
      </c>
      <c r="C46" s="50" t="str">
        <f>VLOOKUP($B46,'[1]Іменні заявки'!$A:$I,2,FALSE)</f>
        <v>.Тітов Андрій</v>
      </c>
      <c r="D46" s="84"/>
      <c r="E46" s="84"/>
      <c r="F46" s="81"/>
      <c r="G46" s="89"/>
      <c r="H46" s="89"/>
      <c r="I46" s="89"/>
      <c r="J46" s="75"/>
      <c r="K46" s="78"/>
      <c r="L46" s="81"/>
    </row>
    <row r="47" spans="1:12" ht="13.5" thickBot="1">
      <c r="A47" s="82"/>
      <c r="B47" s="51">
        <v>64</v>
      </c>
      <c r="C47" s="52" t="str">
        <f>VLOOKUP($B47,'[1]Іменні заявки'!$A:$I,2,FALSE)</f>
        <v>Лотоцька Євгенія</v>
      </c>
      <c r="D47" s="86"/>
      <c r="E47" s="86"/>
      <c r="F47" s="93"/>
      <c r="G47" s="90"/>
      <c r="H47" s="90"/>
      <c r="I47" s="92"/>
      <c r="J47" s="76"/>
      <c r="K47" s="79"/>
      <c r="L47" s="82"/>
    </row>
    <row r="48" spans="1:12" ht="13.5" thickTop="1">
      <c r="A48" s="80">
        <v>10</v>
      </c>
      <c r="B48" s="49">
        <v>135</v>
      </c>
      <c r="C48" s="53" t="str">
        <f>VLOOKUP($B48,'[1]Іменні заявки'!$A:$I,2,FALSE)</f>
        <v>Грищук Володимир</v>
      </c>
      <c r="D48" s="83" t="str">
        <f>VLOOKUP($B48,'[1]Іменні заявки'!$A:$I,3,FALSE)</f>
        <v>Сокирянський район</v>
      </c>
      <c r="E48" s="83" t="str">
        <f>VLOOKUP($B48,'[1]Іменні заявки'!$A:$I,4,FALSE)</f>
        <v>Сокирянський район</v>
      </c>
      <c r="F48" s="87">
        <f>VLOOKUP($B48,'[1]Іменні заявки'!$A:$I,5,FALSE)</f>
        <v>0</v>
      </c>
      <c r="G48" s="88">
        <v>0.027083333333333334</v>
      </c>
      <c r="H48" s="88">
        <v>0.030300925925925926</v>
      </c>
      <c r="I48" s="91">
        <f>H48-G48</f>
        <v>0.0032175925925925913</v>
      </c>
      <c r="J48" s="74">
        <f>HOUR(I48)*3600+MINUTE(I48)*60+SECOND(I48)</f>
        <v>278</v>
      </c>
      <c r="K48" s="77">
        <f>J48/$J$12*100</f>
        <v>162.5730994152047</v>
      </c>
      <c r="L48" s="80">
        <v>10</v>
      </c>
    </row>
    <row r="49" spans="1:12" ht="12.75">
      <c r="A49" s="81"/>
      <c r="B49" s="49">
        <v>132</v>
      </c>
      <c r="C49" s="50" t="str">
        <f>VLOOKUP($B49,'[1]Іменні заявки'!$A:$I,2,FALSE)</f>
        <v>Долинський Іван</v>
      </c>
      <c r="D49" s="84"/>
      <c r="E49" s="84"/>
      <c r="F49" s="81"/>
      <c r="G49" s="89"/>
      <c r="H49" s="89"/>
      <c r="I49" s="89"/>
      <c r="J49" s="75"/>
      <c r="K49" s="78"/>
      <c r="L49" s="81"/>
    </row>
    <row r="50" spans="1:12" ht="12.75">
      <c r="A50" s="81"/>
      <c r="B50" s="49">
        <v>134</v>
      </c>
      <c r="C50" s="50" t="str">
        <f>VLOOKUP($B50,'[1]Іменні заявки'!$A:$I,2,FALSE)</f>
        <v>Рудь Олег</v>
      </c>
      <c r="D50" s="84"/>
      <c r="E50" s="84"/>
      <c r="F50" s="81"/>
      <c r="G50" s="89"/>
      <c r="H50" s="89"/>
      <c r="I50" s="89"/>
      <c r="J50" s="75"/>
      <c r="K50" s="78"/>
      <c r="L50" s="81"/>
    </row>
    <row r="51" spans="1:12" ht="13.5" thickBot="1">
      <c r="A51" s="82"/>
      <c r="B51" s="51">
        <v>131</v>
      </c>
      <c r="C51" s="52" t="str">
        <f>VLOOKUP($B51,'[1]Іменні заявки'!$A:$I,2,FALSE)</f>
        <v>Стефанко Станіслав</v>
      </c>
      <c r="D51" s="85"/>
      <c r="E51" s="86"/>
      <c r="F51" s="82"/>
      <c r="G51" s="90"/>
      <c r="H51" s="90"/>
      <c r="I51" s="92"/>
      <c r="J51" s="76"/>
      <c r="K51" s="79"/>
      <c r="L51" s="82"/>
    </row>
    <row r="53" spans="1:12" ht="12.75">
      <c r="A53" s="73" t="s">
        <v>47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5" spans="1:12" ht="12.75">
      <c r="A55" s="73" t="s">
        <v>48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</sheetData>
  <mergeCells count="105">
    <mergeCell ref="B1:O1"/>
    <mergeCell ref="B2:O2"/>
    <mergeCell ref="B3:L3"/>
    <mergeCell ref="A12:A15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A16:A19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A20:A23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A24:A27"/>
    <mergeCell ref="D24:D27"/>
    <mergeCell ref="E24:E27"/>
    <mergeCell ref="F24:F27"/>
    <mergeCell ref="G24:G27"/>
    <mergeCell ref="H24:H27"/>
    <mergeCell ref="I24:I27"/>
    <mergeCell ref="J24:J27"/>
    <mergeCell ref="K24:K27"/>
    <mergeCell ref="L24:L27"/>
    <mergeCell ref="A28:A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A32:A35"/>
    <mergeCell ref="D32:D35"/>
    <mergeCell ref="E32:E35"/>
    <mergeCell ref="F32:F35"/>
    <mergeCell ref="G32:G35"/>
    <mergeCell ref="H32:H35"/>
    <mergeCell ref="I32:I35"/>
    <mergeCell ref="J32:J35"/>
    <mergeCell ref="K32:K35"/>
    <mergeCell ref="L32:L35"/>
    <mergeCell ref="A36:A39"/>
    <mergeCell ref="D36:D39"/>
    <mergeCell ref="E36:E39"/>
    <mergeCell ref="F36:F39"/>
    <mergeCell ref="G36:G39"/>
    <mergeCell ref="H36:H39"/>
    <mergeCell ref="I36:I39"/>
    <mergeCell ref="J36:J39"/>
    <mergeCell ref="K36:K39"/>
    <mergeCell ref="L36:L39"/>
    <mergeCell ref="A40:A43"/>
    <mergeCell ref="D40:D43"/>
    <mergeCell ref="E40:E43"/>
    <mergeCell ref="F40:F43"/>
    <mergeCell ref="G40:G43"/>
    <mergeCell ref="H40:H43"/>
    <mergeCell ref="I40:I43"/>
    <mergeCell ref="J40:J43"/>
    <mergeCell ref="K40:K43"/>
    <mergeCell ref="L40:L43"/>
    <mergeCell ref="A44:A47"/>
    <mergeCell ref="D44:D47"/>
    <mergeCell ref="E44:E47"/>
    <mergeCell ref="F44:F47"/>
    <mergeCell ref="G44:G47"/>
    <mergeCell ref="H44:H47"/>
    <mergeCell ref="I44:I47"/>
    <mergeCell ref="J44:J47"/>
    <mergeCell ref="K44:K47"/>
    <mergeCell ref="L44:L47"/>
    <mergeCell ref="A48:A51"/>
    <mergeCell ref="D48:D51"/>
    <mergeCell ref="E48:E51"/>
    <mergeCell ref="F48:F51"/>
    <mergeCell ref="G48:G51"/>
    <mergeCell ref="H48:H51"/>
    <mergeCell ref="I48:I51"/>
    <mergeCell ref="A55:L55"/>
    <mergeCell ref="J48:J51"/>
    <mergeCell ref="K48:K51"/>
    <mergeCell ref="L48:L51"/>
    <mergeCell ref="A53:L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IgorO</cp:lastModifiedBy>
  <dcterms:created xsi:type="dcterms:W3CDTF">1996-10-08T23:32:33Z</dcterms:created>
  <dcterms:modified xsi:type="dcterms:W3CDTF">2013-04-22T09:17:41Z</dcterms:modified>
  <cp:category/>
  <cp:version/>
  <cp:contentType/>
  <cp:contentStatus/>
</cp:coreProperties>
</file>